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<sst xmlns="http://schemas.openxmlformats.org/spreadsheetml/2006/main" count="145" uniqueCount="113">
  <si>
    <r>
      <t xml:space="preserve">              </t>
    </r>
    <r>
      <rPr>
        <b/>
        <sz val="20"/>
        <color rgb="FFFF0000"/>
        <rFont val="Arial"/>
        <charset val="134"/>
      </rPr>
      <t>HANGZHOU JUNTAI PLASTIC PRODUCTS CO.LTD</t>
    </r>
    <r>
      <rPr>
        <sz val="11"/>
        <color theme="1"/>
        <rFont val="Arial"/>
        <charset val="134"/>
      </rPr>
      <t xml:space="preserve">
            </t>
    </r>
    <r>
      <rPr>
        <b/>
        <sz val="11"/>
        <color theme="1"/>
        <rFont val="Arial"/>
        <charset val="134"/>
      </rPr>
      <t>Head ofice : #3301, Times center, Linping ,Hangzhou, Zhejiang,China
                M:0086136 0051 3715 email: info@juntaiplastic.com www.juntaiplastic.com</t>
    </r>
    <r>
      <rPr>
        <sz val="14"/>
        <color theme="1"/>
        <rFont val="Arial"/>
        <charset val="134"/>
      </rPr>
      <t xml:space="preserve">
</t>
    </r>
  </si>
  <si>
    <t xml:space="preserve"> </t>
  </si>
  <si>
    <t xml:space="preserve">    Juntai Aeration Volume Calculator</t>
  </si>
  <si>
    <r>
      <rPr>
        <b/>
        <sz val="16"/>
        <color theme="4"/>
        <rFont val="Arial"/>
        <charset val="134"/>
      </rPr>
      <t>Blue block is the design datameter : be filled in</t>
    </r>
    <r>
      <rPr>
        <b/>
        <sz val="16"/>
        <color theme="1"/>
        <rFont val="Arial"/>
        <charset val="134"/>
      </rPr>
      <t xml:space="preserve">
</t>
    </r>
    <r>
      <rPr>
        <b/>
        <sz val="16"/>
        <color theme="7" tint="-0.25"/>
        <rFont val="Arial"/>
        <charset val="134"/>
      </rPr>
      <t>Brown: calculate process data</t>
    </r>
    <r>
      <rPr>
        <b/>
        <sz val="16"/>
        <color theme="1"/>
        <rFont val="Arial"/>
        <charset val="134"/>
      </rPr>
      <t xml:space="preserve">
</t>
    </r>
    <r>
      <rPr>
        <b/>
        <sz val="16"/>
        <color rgb="FFFF0000"/>
        <rFont val="Arial"/>
        <charset val="134"/>
      </rPr>
      <t>Red : last result for your process</t>
    </r>
  </si>
  <si>
    <t>1.Aerobic Tank volume calculation</t>
  </si>
  <si>
    <t>Calculation Formula</t>
  </si>
  <si>
    <t>Design parameters:</t>
  </si>
  <si>
    <t>Qmax</t>
  </si>
  <si>
    <t>Daily sewage design flow, m3/d</t>
  </si>
  <si>
    <t>So</t>
  </si>
  <si>
    <t>Sewage untreated for five days - (BOD5 concentration), mg/l</t>
  </si>
  <si>
    <t>Se</t>
  </si>
  <si>
    <t>Five days after treatment - (BOD5 concentration), mg/l</t>
  </si>
  <si>
    <t>BODSS</t>
  </si>
  <si>
    <t>Sludge load, kg-BOD/kg·MLSS/day</t>
  </si>
  <si>
    <t>MLSS</t>
  </si>
  <si>
    <t>Sludge concentration, mg/l</t>
  </si>
  <si>
    <t>Result</t>
  </si>
  <si>
    <t>M3</t>
  </si>
  <si>
    <t>2.Denitrification cabinet volume calculation</t>
  </si>
  <si>
    <r>
      <rPr>
        <b/>
        <sz val="12"/>
        <rFont val="宋体"/>
        <charset val="134"/>
      </rPr>
      <t>N</t>
    </r>
    <r>
      <rPr>
        <b/>
        <vertAlign val="subscript"/>
        <sz val="12"/>
        <rFont val="宋体"/>
        <charset val="134"/>
      </rPr>
      <t>IKN</t>
    </r>
  </si>
  <si>
    <t>Concentration of ammonia nitrogen in treated effluent, mg/l</t>
  </si>
  <si>
    <r>
      <rPr>
        <b/>
        <sz val="12"/>
        <rFont val="宋体"/>
        <charset val="134"/>
      </rPr>
      <t>N</t>
    </r>
    <r>
      <rPr>
        <b/>
        <vertAlign val="subscript"/>
        <sz val="12"/>
        <rFont val="宋体"/>
        <charset val="134"/>
      </rPr>
      <t>ETN</t>
    </r>
  </si>
  <si>
    <r>
      <rPr>
        <sz val="10.5"/>
        <color theme="1"/>
        <rFont val="Calibri"/>
        <charset val="134"/>
      </rPr>
      <t>Concentration of ammonia nitrogen in treated effluent, mg/l</t>
    </r>
  </si>
  <si>
    <r>
      <rPr>
        <b/>
        <sz val="12"/>
        <rFont val="宋体"/>
        <charset val="134"/>
      </rPr>
      <t>M</t>
    </r>
    <r>
      <rPr>
        <b/>
        <vertAlign val="subscript"/>
        <sz val="12"/>
        <rFont val="宋体"/>
        <charset val="134"/>
      </rPr>
      <t>DNL</t>
    </r>
  </si>
  <si>
    <r>
      <rPr>
        <sz val="10.5"/>
        <color theme="1"/>
        <rFont val="Calibri"/>
        <charset val="134"/>
      </rPr>
      <t>Sludge denitrification load, kg-NH3-N/kg</t>
    </r>
    <r>
      <rPr>
        <sz val="10.5"/>
        <color theme="1"/>
        <rFont val="宋体"/>
        <charset val="134"/>
      </rPr>
      <t>·</t>
    </r>
    <r>
      <rPr>
        <sz val="10.5"/>
        <color theme="1"/>
        <rFont val="Calibri"/>
        <charset val="134"/>
      </rPr>
      <t>MLSS/day</t>
    </r>
  </si>
  <si>
    <r>
      <rPr>
        <sz val="10.5"/>
        <color theme="1"/>
        <rFont val="Calibri"/>
        <charset val="134"/>
      </rPr>
      <t>Sludge concentration, mg/l</t>
    </r>
  </si>
  <si>
    <t>3.Aeration Calculation</t>
  </si>
  <si>
    <r>
      <rPr>
        <b/>
        <sz val="12"/>
        <rFont val="宋体"/>
        <charset val="134"/>
      </rPr>
      <t>Ro</t>
    </r>
    <r>
      <rPr>
        <b/>
        <vertAlign val="subscript"/>
        <sz val="12"/>
        <rFont val="宋体"/>
        <charset val="134"/>
      </rPr>
      <t>2</t>
    </r>
    <r>
      <rPr>
        <b/>
        <sz val="12"/>
        <rFont val="宋体"/>
        <charset val="134"/>
      </rPr>
      <t>-</t>
    </r>
  </si>
  <si>
    <t>Design sewage oxygen demand, kgO2/d</t>
  </si>
  <si>
    <t>So-</t>
  </si>
  <si>
    <r>
      <rPr>
        <sz val="10.5"/>
        <color theme="1"/>
        <rFont val="Calibri"/>
        <charset val="134"/>
      </rPr>
      <t>Five-day biochemical oxygen demand of influent water, mg/L</t>
    </r>
  </si>
  <si>
    <t>Se-</t>
  </si>
  <si>
    <r>
      <rPr>
        <sz val="10.5"/>
        <color theme="1"/>
        <rFont val="Calibri"/>
        <charset val="134"/>
      </rPr>
      <t>Five-day biochemical oxygen demand of effluent, mg/L</t>
    </r>
  </si>
  <si>
    <t>△Xv-</t>
  </si>
  <si>
    <r>
      <rPr>
        <sz val="10.5"/>
        <color theme="1"/>
        <rFont val="Calibri"/>
        <charset val="134"/>
      </rPr>
      <t>Amount of microorganisms discharged from the oxidation tank to the system, kg/d</t>
    </r>
  </si>
  <si>
    <t>Nk-</t>
  </si>
  <si>
    <r>
      <rPr>
        <sz val="10.5"/>
        <color theme="1"/>
        <rFont val="Calibri"/>
        <charset val="134"/>
      </rPr>
      <t>Total Kjeldahl nitrogen in influent, mg/L</t>
    </r>
  </si>
  <si>
    <t>Nke-</t>
  </si>
  <si>
    <r>
      <rPr>
        <sz val="10.5"/>
        <color theme="1"/>
        <rFont val="Calibri"/>
        <charset val="134"/>
      </rPr>
      <t>Total Kjeldahl nitrogen in effluent, mg/L</t>
    </r>
  </si>
  <si>
    <r>
      <rPr>
        <b/>
        <sz val="12"/>
        <rFont val="宋体"/>
        <charset val="134"/>
      </rPr>
      <t>N</t>
    </r>
    <r>
      <rPr>
        <b/>
        <vertAlign val="subscript"/>
        <sz val="12"/>
        <rFont val="宋体"/>
        <charset val="134"/>
      </rPr>
      <t>t</t>
    </r>
    <r>
      <rPr>
        <b/>
        <sz val="12"/>
        <rFont val="宋体"/>
        <charset val="134"/>
      </rPr>
      <t>-</t>
    </r>
  </si>
  <si>
    <r>
      <rPr>
        <sz val="10.5"/>
        <color theme="1"/>
        <rFont val="Calibri"/>
        <charset val="134"/>
      </rPr>
      <t>Total nitrogen in influent, mg/L</t>
    </r>
  </si>
  <si>
    <r>
      <rPr>
        <b/>
        <sz val="12"/>
        <rFont val="宋体"/>
        <charset val="134"/>
      </rPr>
      <t>N</t>
    </r>
    <r>
      <rPr>
        <b/>
        <vertAlign val="subscript"/>
        <sz val="12"/>
        <rFont val="宋体"/>
        <charset val="134"/>
      </rPr>
      <t>oe</t>
    </r>
    <r>
      <rPr>
        <b/>
        <sz val="12"/>
        <rFont val="宋体"/>
        <charset val="134"/>
      </rPr>
      <t>-</t>
    </r>
  </si>
  <si>
    <r>
      <rPr>
        <sz val="10.5"/>
        <color theme="1"/>
        <rFont val="Calibri"/>
        <charset val="134"/>
      </rPr>
      <t>Amount of nitrate nitrogen in effluent, mg/L</t>
    </r>
  </si>
  <si>
    <t>a-</t>
  </si>
  <si>
    <t>Carbon equivalent, when the carbonaceous material is measured in terms of five-day 
biochemical oxygen demand, take 1.47</t>
  </si>
  <si>
    <t>b-</t>
  </si>
  <si>
    <t>Constant, oxygen demand for oxidizing each kilogram of ammonia nitrogen, kgO2/kgN, take 4.57.</t>
  </si>
  <si>
    <t>c-</t>
  </si>
  <si>
    <r>
      <rPr>
        <sz val="10.5"/>
        <color theme="1"/>
        <rFont val="Calibri"/>
        <charset val="134"/>
      </rPr>
      <t>Constant, oxygen content of bacterial cells, taken as 1.42</t>
    </r>
  </si>
  <si>
    <t>d-</t>
  </si>
  <si>
    <r>
      <rPr>
        <sz val="10.5"/>
        <color theme="1"/>
        <rFont val="Calibri"/>
        <charset val="134"/>
      </rPr>
      <t>Constant, sludge auto-oxidation rate, taken as 0.08</t>
    </r>
  </si>
  <si>
    <t>N'-</t>
  </si>
  <si>
    <t>Average concentration of volatile suspended solids in the mixture (g vss/L)  at 70% of the sludge volume</t>
  </si>
  <si>
    <t>θ-</t>
  </si>
  <si>
    <r>
      <rPr>
        <sz val="10.5"/>
        <color theme="1"/>
        <rFont val="Calibri"/>
        <charset val="134"/>
      </rPr>
      <t>Sludge age, 30d</t>
    </r>
  </si>
  <si>
    <t xml:space="preserve"> kgO2/d</t>
  </si>
  <si>
    <t xml:space="preserve">4. Absolute Pressure Calculation </t>
  </si>
  <si>
    <r>
      <rPr>
        <b/>
        <sz val="12"/>
        <rFont val="宋体"/>
        <charset val="134"/>
      </rPr>
      <t>P</t>
    </r>
    <r>
      <rPr>
        <b/>
        <vertAlign val="subscript"/>
        <sz val="12"/>
        <rFont val="宋体"/>
        <charset val="134"/>
      </rPr>
      <t>b</t>
    </r>
    <r>
      <rPr>
        <b/>
        <sz val="12"/>
        <rFont val="宋体"/>
        <charset val="134"/>
      </rPr>
      <t>-</t>
    </r>
  </si>
  <si>
    <t>Absolute pressure at which the aeration device is located, Pa</t>
  </si>
  <si>
    <t>H-</t>
  </si>
  <si>
    <t>Aeration diffuser gas port at the water depth, m 
(water depth minus the aeration disc installation height, according to the depth of the tank accounting)</t>
  </si>
  <si>
    <t>P-</t>
  </si>
  <si>
    <t>Atmospheric pressure, Pa (actual atmospheric pressure at location)</t>
  </si>
  <si>
    <t>Pa</t>
  </si>
  <si>
    <t>5.Calculation of oxygen content in per cent</t>
  </si>
  <si>
    <r>
      <rPr>
        <b/>
        <sz val="12"/>
        <rFont val="宋体"/>
        <charset val="134"/>
      </rPr>
      <t>O</t>
    </r>
    <r>
      <rPr>
        <b/>
        <vertAlign val="subscript"/>
        <sz val="12"/>
        <rFont val="宋体"/>
        <charset val="134"/>
      </rPr>
      <t>t</t>
    </r>
    <r>
      <rPr>
        <b/>
        <sz val="12"/>
        <rFont val="宋体"/>
        <charset val="134"/>
      </rPr>
      <t>-</t>
    </r>
  </si>
  <si>
    <t>Percentage of oxygen in the gas escaping from the aeration basin, dimensionless</t>
  </si>
  <si>
    <r>
      <rPr>
        <b/>
        <sz val="12"/>
        <rFont val="宋体"/>
        <charset val="134"/>
      </rPr>
      <t>E</t>
    </r>
    <r>
      <rPr>
        <b/>
        <vertAlign val="subscript"/>
        <sz val="12"/>
        <rFont val="宋体"/>
        <charset val="134"/>
      </rPr>
      <t>A</t>
    </r>
    <r>
      <rPr>
        <b/>
        <sz val="12"/>
        <rFont val="宋体"/>
        <charset val="134"/>
      </rPr>
      <t>-</t>
    </r>
  </si>
  <si>
    <t>Transfer coefficient of diffusion device, % oxygen utilisation
 (value selected with reference to technical parameters provided by SSI manufacturer)</t>
  </si>
  <si>
    <t>6.Calculation of average dissolved value</t>
  </si>
  <si>
    <t>Csm</t>
  </si>
  <si>
    <r>
      <rPr>
        <sz val="11"/>
        <color theme="1"/>
        <rFont val="Arial"/>
        <charset val="134"/>
      </rPr>
      <t>T</t>
    </r>
    <r>
      <rPr>
        <sz val="11"/>
        <color theme="1"/>
        <rFont val="宋体"/>
        <charset val="134"/>
      </rPr>
      <t>℃、</t>
    </r>
    <r>
      <rPr>
        <sz val="11"/>
        <color theme="1"/>
        <rFont val="Arial"/>
        <charset val="134"/>
      </rPr>
      <t>Average dissolved value of clear water from the depth of the water under which
 the actual aeration device is located to the surface of the pool, mg/1TC,</t>
    </r>
  </si>
  <si>
    <t>Csw</t>
  </si>
  <si>
    <r>
      <rPr>
        <sz val="11"/>
        <color theme="1"/>
        <rFont val="Arial"/>
        <charset val="134"/>
      </rPr>
      <t>T</t>
    </r>
    <r>
      <rPr>
        <sz val="11"/>
        <color theme="1"/>
        <rFont val="宋体"/>
        <charset val="134"/>
      </rPr>
      <t>℃、</t>
    </r>
    <r>
      <rPr>
        <sz val="11"/>
        <color theme="1"/>
        <rFont val="Arial"/>
        <charset val="134"/>
      </rPr>
      <t>Saturated dissolved oxygen on the surface 
of clear water at actual calculated pressure, mg/1(CS(20)</t>
    </r>
    <r>
      <rPr>
        <sz val="11"/>
        <color theme="1"/>
        <rFont val="宋体"/>
        <charset val="134"/>
      </rPr>
      <t>＝</t>
    </r>
    <r>
      <rPr>
        <sz val="11"/>
        <color theme="1"/>
        <rFont val="Arial"/>
        <charset val="134"/>
      </rPr>
      <t>9.17mg/L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CS(25)</t>
    </r>
    <r>
      <rPr>
        <sz val="11"/>
        <color theme="1"/>
        <rFont val="宋体"/>
        <charset val="134"/>
      </rPr>
      <t>＝</t>
    </r>
    <r>
      <rPr>
        <sz val="11"/>
        <color theme="1"/>
        <rFont val="Arial"/>
        <charset val="134"/>
      </rPr>
      <t>8.38mg/L)</t>
    </r>
  </si>
  <si>
    <t>T-</t>
  </si>
  <si>
    <t>℃</t>
  </si>
  <si>
    <t>mg/L</t>
  </si>
  <si>
    <t>7.Calculation of oxygen demand correction factor</t>
  </si>
  <si>
    <r>
      <rPr>
        <b/>
        <sz val="12"/>
        <rFont val="宋体"/>
        <charset val="134"/>
      </rPr>
      <t>K</t>
    </r>
    <r>
      <rPr>
        <b/>
        <vertAlign val="subscript"/>
        <sz val="12"/>
        <rFont val="宋体"/>
        <charset val="134"/>
      </rPr>
      <t>O</t>
    </r>
    <r>
      <rPr>
        <b/>
        <sz val="12"/>
        <rFont val="宋体"/>
        <charset val="134"/>
      </rPr>
      <t>-</t>
    </r>
  </si>
  <si>
    <t>Oxygen demand correction factor</t>
  </si>
  <si>
    <r>
      <rPr>
        <b/>
        <sz val="12"/>
        <rFont val="宋体"/>
        <charset val="134"/>
      </rPr>
      <t>C</t>
    </r>
    <r>
      <rPr>
        <b/>
        <vertAlign val="subscript"/>
        <sz val="12"/>
        <rFont val="宋体"/>
        <charset val="134"/>
      </rPr>
      <t>o</t>
    </r>
    <r>
      <rPr>
        <b/>
        <sz val="12"/>
        <rFont val="宋体"/>
        <charset val="134"/>
      </rPr>
      <t>-</t>
    </r>
  </si>
  <si>
    <t>Remaining dissolved oxygen concentration of mixed liquid, mg/L</t>
  </si>
  <si>
    <t>Cs</t>
  </si>
  <si>
    <t>Saturated dissolved oxygen mass
 concentration in clear water under standard condition, mg/1</t>
  </si>
  <si>
    <t>α-</t>
  </si>
  <si>
    <t>Transfer efficiency resistance coefficient, 
the influence of the nature of wastewater on dissolved oxygen, correction factor K1a</t>
  </si>
  <si>
    <t>Raw domestic sewagea value of about 0.4~0.5</t>
  </si>
  <si>
    <t>Industrial wastewatera value varies greatly 0.8~0.85</t>
  </si>
  <si>
    <t>The effect of salts in wastewater
 on dissolved oxygen, saturated oxygen resistance factor</t>
  </si>
  <si>
    <t>β-</t>
  </si>
  <si>
    <t>β value is generally between 0.9~0.97</t>
  </si>
  <si>
    <t>8.(Calculated on 24h basis) Aeration basin air supply volume Aeration basin air supply volume calculation</t>
  </si>
  <si>
    <t xml:space="preserve">
</t>
  </si>
  <si>
    <t>Ro</t>
  </si>
  <si>
    <r>
      <rPr>
        <sz val="12"/>
        <rFont val="宋体"/>
        <charset val="134"/>
      </rPr>
      <t>kgO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/d</t>
    </r>
  </si>
  <si>
    <t>Gs</t>
  </si>
  <si>
    <t>kgO2/h Aeration basin gas supply (24h)</t>
  </si>
  <si>
    <t>m3/h</t>
  </si>
  <si>
    <t>m3/min</t>
  </si>
  <si>
    <t>Gs max</t>
  </si>
  <si>
    <t>9.Air pressure required for aeration P (relative pressure)</t>
  </si>
  <si>
    <r>
      <rPr>
        <sz val="11"/>
        <color theme="1"/>
        <rFont val="Arial"/>
        <charset val="134"/>
      </rPr>
      <t>P</t>
    </r>
    <r>
      <rPr>
        <sz val="11"/>
        <color theme="1"/>
        <rFont val="宋体"/>
        <charset val="134"/>
      </rPr>
      <t>＝</t>
    </r>
    <r>
      <rPr>
        <sz val="11"/>
        <color theme="1"/>
        <rFont val="Arial"/>
        <charset val="134"/>
      </rPr>
      <t>h1+h2+h3+h4+</t>
    </r>
    <r>
      <rPr>
        <sz val="11"/>
        <color theme="1"/>
        <rFont val="宋体"/>
        <charset val="134"/>
      </rPr>
      <t>△</t>
    </r>
    <r>
      <rPr>
        <sz val="11"/>
        <color theme="1"/>
        <rFont val="Arial"/>
        <charset val="134"/>
      </rPr>
      <t>h</t>
    </r>
  </si>
  <si>
    <r>
      <rPr>
        <sz val="12"/>
        <rFont val="Arial"/>
        <charset val="134"/>
      </rPr>
      <t>h</t>
    </r>
    <r>
      <rPr>
        <vertAlign val="subscript"/>
        <sz val="12"/>
        <rFont val="Arial"/>
        <charset val="134"/>
      </rPr>
      <t>1</t>
    </r>
    <r>
      <rPr>
        <sz val="12"/>
        <rFont val="Arial"/>
        <charset val="134"/>
      </rPr>
      <t>+h</t>
    </r>
    <r>
      <rPr>
        <vertAlign val="subscript"/>
        <sz val="12"/>
        <rFont val="Arial"/>
        <charset val="134"/>
      </rPr>
      <t>2</t>
    </r>
  </si>
  <si>
    <t>m(Duct length and local resistance)</t>
  </si>
  <si>
    <r>
      <rPr>
        <sz val="12"/>
        <rFont val="Arial"/>
        <charset val="134"/>
      </rPr>
      <t>h</t>
    </r>
    <r>
      <rPr>
        <vertAlign val="subscript"/>
        <sz val="12"/>
        <rFont val="Arial"/>
        <charset val="134"/>
      </rPr>
      <t>3</t>
    </r>
  </si>
  <si>
    <t>m(Aeration head submergence depth)</t>
  </si>
  <si>
    <r>
      <rPr>
        <sz val="12"/>
        <rFont val="Arial"/>
        <charset val="134"/>
      </rPr>
      <t>h</t>
    </r>
    <r>
      <rPr>
        <vertAlign val="subscript"/>
        <sz val="12"/>
        <rFont val="Arial"/>
        <charset val="134"/>
      </rPr>
      <t>4</t>
    </r>
  </si>
  <si>
    <t>m(Aerator resistance)</t>
  </si>
  <si>
    <r>
      <rPr>
        <sz val="12"/>
        <rFont val="宋体"/>
        <charset val="134"/>
      </rPr>
      <t>△</t>
    </r>
    <r>
      <rPr>
        <sz val="12"/>
        <rFont val="Arial"/>
        <charset val="134"/>
      </rPr>
      <t>h</t>
    </r>
  </si>
  <si>
    <t>m(Have a high head of water)</t>
  </si>
  <si>
    <t>P</t>
  </si>
  <si>
    <t>m(Total air pressure0.53kg/m2)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</si>
</sst>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  <numFmt numFmtId="178" formatCode="0.000_);[Red]\(0.000\)"/>
  </numFmts>
  <fonts count="4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6"/>
      <color rgb="FFFF0000"/>
      <name val="Arial"/>
      <charset val="134"/>
    </font>
    <font>
      <b/>
      <sz val="36"/>
      <color theme="1"/>
      <name val="Arial"/>
      <charset val="134"/>
    </font>
    <font>
      <sz val="11"/>
      <color theme="1"/>
      <name val="宋体"/>
      <charset val="134"/>
    </font>
    <font>
      <b/>
      <sz val="16"/>
      <color theme="4"/>
      <name val="Arial"/>
      <charset val="134"/>
    </font>
    <font>
      <sz val="16"/>
      <color theme="1"/>
      <name val="Arial"/>
      <charset val="134"/>
    </font>
    <font>
      <b/>
      <sz val="14"/>
      <name val="Arial"/>
      <charset val="134"/>
    </font>
    <font>
      <sz val="14"/>
      <name val="Arial"/>
      <charset val="134"/>
    </font>
    <font>
      <sz val="11"/>
      <color theme="0"/>
      <name val="Arial"/>
      <charset val="134"/>
    </font>
    <font>
      <b/>
      <sz val="14"/>
      <color theme="1"/>
      <name val="Arial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0.5"/>
      <color theme="1"/>
      <name val="Calibri"/>
      <charset val="134"/>
    </font>
    <font>
      <sz val="11"/>
      <name val="Arial"/>
      <charset val="134"/>
    </font>
    <font>
      <sz val="12"/>
      <color theme="0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b/>
      <sz val="12"/>
      <color theme="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FF0000"/>
      <name val="Arial"/>
      <charset val="134"/>
    </font>
    <font>
      <b/>
      <sz val="11"/>
      <color theme="1"/>
      <name val="Arial"/>
      <charset val="134"/>
    </font>
    <font>
      <sz val="14"/>
      <color theme="1"/>
      <name val="Arial"/>
      <charset val="134"/>
    </font>
    <font>
      <b/>
      <sz val="16"/>
      <color theme="1"/>
      <name val="Arial"/>
      <charset val="134"/>
    </font>
    <font>
      <b/>
      <sz val="16"/>
      <color theme="7" tint="-0.25"/>
      <name val="Arial"/>
      <charset val="134"/>
    </font>
    <font>
      <b/>
      <sz val="16"/>
      <color rgb="FFFF0000"/>
      <name val="Arial"/>
      <charset val="134"/>
    </font>
    <font>
      <b/>
      <vertAlign val="subscript"/>
      <sz val="12"/>
      <name val="宋体"/>
      <charset val="134"/>
    </font>
    <font>
      <sz val="10.5"/>
      <color theme="1"/>
      <name val="宋体"/>
      <charset val="134"/>
    </font>
    <font>
      <vertAlign val="subscript"/>
      <sz val="12"/>
      <name val="宋体"/>
      <charset val="134"/>
    </font>
    <font>
      <vertAlign val="subscript"/>
      <sz val="12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17" borderId="18" applyNumberFormat="0" applyAlignment="0" applyProtection="0">
      <alignment vertical="center"/>
    </xf>
    <xf numFmtId="0" fontId="32" fillId="17" borderId="14" applyNumberFormat="0" applyAlignment="0" applyProtection="0">
      <alignment vertical="center"/>
    </xf>
    <xf numFmtId="0" fontId="33" fillId="18" borderId="19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4" fillId="0" borderId="1" xfId="0" applyFont="1" applyFill="1" applyBorder="1" applyAlignment="1">
      <alignment horizontal="left" vertical="center"/>
    </xf>
    <xf numFmtId="177" fontId="12" fillId="4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1" fillId="3" borderId="1" xfId="0" applyFont="1" applyFill="1" applyBorder="1" applyAlignment="1">
      <alignment horizontal="left" vertical="center" wrapText="1"/>
    </xf>
    <xf numFmtId="10" fontId="12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9" fontId="12" fillId="4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2" fillId="5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12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7" fontId="15" fillId="5" borderId="0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horizontal="left" vertical="center"/>
    </xf>
    <xf numFmtId="0" fontId="1" fillId="7" borderId="7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17.wmf"/><Relationship Id="rId8" Type="http://schemas.openxmlformats.org/officeDocument/2006/relationships/image" Target="../media/image16.wmf"/><Relationship Id="rId7" Type="http://schemas.openxmlformats.org/officeDocument/2006/relationships/image" Target="../media/image15.wmf"/><Relationship Id="rId6" Type="http://schemas.openxmlformats.org/officeDocument/2006/relationships/image" Target="../media/image14.wmf"/><Relationship Id="rId5" Type="http://schemas.openxmlformats.org/officeDocument/2006/relationships/image" Target="../media/image13.emf"/><Relationship Id="rId4" Type="http://schemas.openxmlformats.org/officeDocument/2006/relationships/image" Target="../media/image12.emf"/><Relationship Id="rId3" Type="http://schemas.openxmlformats.org/officeDocument/2006/relationships/image" Target="../media/image11.emf"/><Relationship Id="rId2" Type="http://schemas.openxmlformats.org/officeDocument/2006/relationships/image" Target="../media/image10.wmf"/><Relationship Id="rId10" Type="http://schemas.openxmlformats.org/officeDocument/2006/relationships/image" Target="../media/image18.emf"/><Relationship Id="rId1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57150</xdr:rowOff>
    </xdr:from>
    <xdr:to>
      <xdr:col>1</xdr:col>
      <xdr:colOff>943610</xdr:colOff>
      <xdr:row>4</xdr:row>
      <xdr:rowOff>37465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23850"/>
          <a:ext cx="1743075" cy="47244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8</xdr:row>
          <xdr:rowOff>0</xdr:rowOff>
        </xdr:from>
        <xdr:to>
          <xdr:col>4</xdr:col>
          <xdr:colOff>228600</xdr:colOff>
          <xdr:row>8</xdr:row>
          <xdr:rowOff>528320</xdr:rowOff>
        </xdr:to>
        <xdr:sp>
          <xdr:nvSpPr>
            <xdr:cNvPr id="1025" name="公式 53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114925" y="3019425"/>
              <a:ext cx="2190750" cy="5283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18</xdr:row>
          <xdr:rowOff>9525</xdr:rowOff>
        </xdr:from>
        <xdr:to>
          <xdr:col>4</xdr:col>
          <xdr:colOff>945515</xdr:colOff>
          <xdr:row>18</xdr:row>
          <xdr:rowOff>602615</xdr:rowOff>
        </xdr:to>
        <xdr:sp>
          <xdr:nvSpPr>
            <xdr:cNvPr id="1027" name="公式 57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876800" y="6432550"/>
              <a:ext cx="3145790" cy="593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27</xdr:row>
          <xdr:rowOff>47625</xdr:rowOff>
        </xdr:from>
        <xdr:to>
          <xdr:col>4</xdr:col>
          <xdr:colOff>4029075</xdr:colOff>
          <xdr:row>27</xdr:row>
          <xdr:rowOff>833755</xdr:rowOff>
        </xdr:to>
        <xdr:sp>
          <xdr:nvSpPr>
            <xdr:cNvPr id="1028" name="公式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762500" y="10026650"/>
              <a:ext cx="5000625" cy="7861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46</xdr:row>
          <xdr:rowOff>19050</xdr:rowOff>
        </xdr:from>
        <xdr:to>
          <xdr:col>3</xdr:col>
          <xdr:colOff>1543685</xdr:colOff>
          <xdr:row>46</xdr:row>
          <xdr:rowOff>303530</xdr:rowOff>
        </xdr:to>
        <xdr:sp>
          <xdr:nvSpPr>
            <xdr:cNvPr id="1029" name="公式 34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829175" y="16475075"/>
              <a:ext cx="1448435" cy="284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54</xdr:row>
          <xdr:rowOff>38100</xdr:rowOff>
        </xdr:from>
        <xdr:to>
          <xdr:col>4</xdr:col>
          <xdr:colOff>114300</xdr:colOff>
          <xdr:row>54</xdr:row>
          <xdr:rowOff>796290</xdr:rowOff>
        </xdr:to>
        <xdr:sp>
          <xdr:nvSpPr>
            <xdr:cNvPr id="1030" name="公式 35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819650" y="19351625"/>
              <a:ext cx="2371725" cy="758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61</xdr:row>
          <xdr:rowOff>47625</xdr:rowOff>
        </xdr:from>
        <xdr:to>
          <xdr:col>4</xdr:col>
          <xdr:colOff>257175</xdr:colOff>
          <xdr:row>61</xdr:row>
          <xdr:rowOff>719455</xdr:rowOff>
        </xdr:to>
        <xdr:sp>
          <xdr:nvSpPr>
            <xdr:cNvPr id="1031" name="公式 33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810125" y="22355175"/>
              <a:ext cx="2524125" cy="6718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69</xdr:row>
          <xdr:rowOff>9525</xdr:rowOff>
        </xdr:from>
        <xdr:to>
          <xdr:col>4</xdr:col>
          <xdr:colOff>295275</xdr:colOff>
          <xdr:row>69</xdr:row>
          <xdr:rowOff>690245</xdr:rowOff>
        </xdr:to>
        <xdr:sp>
          <xdr:nvSpPr>
            <xdr:cNvPr id="1032" name="公式 37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791075" y="25431750"/>
              <a:ext cx="2581275" cy="680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82</xdr:row>
          <xdr:rowOff>95250</xdr:rowOff>
        </xdr:from>
        <xdr:to>
          <xdr:col>3</xdr:col>
          <xdr:colOff>1580515</xdr:colOff>
          <xdr:row>82</xdr:row>
          <xdr:rowOff>371475</xdr:rowOff>
        </xdr:to>
        <xdr:sp>
          <xdr:nvSpPr>
            <xdr:cNvPr id="1033" name="公式 58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772025" y="30159325"/>
              <a:ext cx="154241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82</xdr:row>
          <xdr:rowOff>504825</xdr:rowOff>
        </xdr:from>
        <xdr:to>
          <xdr:col>3</xdr:col>
          <xdr:colOff>2019300</xdr:colOff>
          <xdr:row>82</xdr:row>
          <xdr:rowOff>1062990</xdr:rowOff>
        </xdr:to>
        <xdr:sp>
          <xdr:nvSpPr>
            <xdr:cNvPr id="1034" name="公式 38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752975" y="30568900"/>
              <a:ext cx="2000250" cy="5581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88</xdr:row>
          <xdr:rowOff>38100</xdr:rowOff>
        </xdr:from>
        <xdr:to>
          <xdr:col>3</xdr:col>
          <xdr:colOff>2295525</xdr:colOff>
          <xdr:row>88</xdr:row>
          <xdr:rowOff>430530</xdr:rowOff>
        </xdr:to>
        <xdr:sp>
          <xdr:nvSpPr>
            <xdr:cNvPr id="1035" name="公式 39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743450" y="32883475"/>
              <a:ext cx="2286000" cy="39243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635</xdr:colOff>
      <xdr:row>101</xdr:row>
      <xdr:rowOff>57150</xdr:rowOff>
    </xdr:from>
    <xdr:to>
      <xdr:col>4</xdr:col>
      <xdr:colOff>2653030</xdr:colOff>
      <xdr:row>112</xdr:row>
      <xdr:rowOff>29845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37487225"/>
          <a:ext cx="9729470" cy="578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115</xdr:row>
      <xdr:rowOff>45720</xdr:rowOff>
    </xdr:from>
    <xdr:to>
      <xdr:col>4</xdr:col>
      <xdr:colOff>2682240</xdr:colOff>
      <xdr:row>144</xdr:row>
      <xdr:rowOff>152400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43828970"/>
          <a:ext cx="9749790" cy="535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144</xdr:row>
      <xdr:rowOff>45720</xdr:rowOff>
    </xdr:from>
    <xdr:to>
      <xdr:col>5</xdr:col>
      <xdr:colOff>2540</xdr:colOff>
      <xdr:row>173</xdr:row>
      <xdr:rowOff>94615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49077245"/>
          <a:ext cx="9756140" cy="529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173</xdr:row>
      <xdr:rowOff>0</xdr:rowOff>
    </xdr:from>
    <xdr:to>
      <xdr:col>4</xdr:col>
      <xdr:colOff>2652395</xdr:colOff>
      <xdr:row>201</xdr:row>
      <xdr:rowOff>153035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54279800"/>
          <a:ext cx="9719945" cy="520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201</xdr:row>
      <xdr:rowOff>171450</xdr:rowOff>
    </xdr:from>
    <xdr:to>
      <xdr:col>5</xdr:col>
      <xdr:colOff>0</xdr:colOff>
      <xdr:row>232</xdr:row>
      <xdr:rowOff>31115</xdr:rowOff>
    </xdr:to>
    <xdr:pic>
      <xdr:nvPicPr>
        <xdr:cNvPr id="10" name="图片 9" descr="C:\Users\JT\Desktop\图片1.png图片1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12700" y="59499500"/>
          <a:ext cx="9750425" cy="5469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10</xdr:col>
      <xdr:colOff>8255</xdr:colOff>
      <xdr:row>14</xdr:row>
      <xdr:rowOff>240030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63125" y="1216025"/>
          <a:ext cx="6551930" cy="389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9</xdr:col>
      <xdr:colOff>657860</xdr:colOff>
      <xdr:row>24</xdr:row>
      <xdr:rowOff>271145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763125" y="5127625"/>
          <a:ext cx="6515735" cy="3903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image" Target="../media/image11.emf"/><Relationship Id="rId7" Type="http://schemas.openxmlformats.org/officeDocument/2006/relationships/oleObject" Target="../embeddings/oleObject3.bin"/><Relationship Id="rId6" Type="http://schemas.openxmlformats.org/officeDocument/2006/relationships/image" Target="../media/image10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9.wmf"/><Relationship Id="rId3" Type="http://schemas.openxmlformats.org/officeDocument/2006/relationships/oleObject" Target="../embeddings/oleObject1.bin"/><Relationship Id="rId22" Type="http://schemas.openxmlformats.org/officeDocument/2006/relationships/image" Target="../media/image18.emf"/><Relationship Id="rId21" Type="http://schemas.openxmlformats.org/officeDocument/2006/relationships/oleObject" Target="../embeddings/oleObject10.bin"/><Relationship Id="rId20" Type="http://schemas.openxmlformats.org/officeDocument/2006/relationships/image" Target="../media/image17.wmf"/><Relationship Id="rId2" Type="http://schemas.openxmlformats.org/officeDocument/2006/relationships/vmlDrawing" Target="../drawings/vmlDrawing1.vml"/><Relationship Id="rId19" Type="http://schemas.openxmlformats.org/officeDocument/2006/relationships/oleObject" Target="../embeddings/oleObject9.bin"/><Relationship Id="rId18" Type="http://schemas.openxmlformats.org/officeDocument/2006/relationships/image" Target="../media/image16.wmf"/><Relationship Id="rId17" Type="http://schemas.openxmlformats.org/officeDocument/2006/relationships/oleObject" Target="../embeddings/oleObject8.bin"/><Relationship Id="rId16" Type="http://schemas.openxmlformats.org/officeDocument/2006/relationships/image" Target="../media/image15.wmf"/><Relationship Id="rId15" Type="http://schemas.openxmlformats.org/officeDocument/2006/relationships/oleObject" Target="../embeddings/oleObject7.bin"/><Relationship Id="rId14" Type="http://schemas.openxmlformats.org/officeDocument/2006/relationships/image" Target="../media/image14.wmf"/><Relationship Id="rId13" Type="http://schemas.openxmlformats.org/officeDocument/2006/relationships/oleObject" Target="../embeddings/oleObject6.bin"/><Relationship Id="rId12" Type="http://schemas.openxmlformats.org/officeDocument/2006/relationships/image" Target="../media/image13.e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12.emf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5"/>
  <sheetViews>
    <sheetView tabSelected="1" topLeftCell="A202" workbookViewId="0">
      <selection activeCell="G223" sqref="G223"/>
    </sheetView>
  </sheetViews>
  <sheetFormatPr defaultColWidth="9" defaultRowHeight="14.25"/>
  <cols>
    <col min="1" max="1" width="10.5" style="3" customWidth="1"/>
    <col min="2" max="2" width="25" style="3" customWidth="1"/>
    <col min="3" max="3" width="26.625" style="3" customWidth="1"/>
    <col min="4" max="4" width="30.75" style="3" customWidth="1"/>
    <col min="5" max="5" width="35.25" style="3" customWidth="1"/>
    <col min="6" max="7" width="9" style="3"/>
    <col min="8" max="8" width="49.875" style="3" customWidth="1"/>
    <col min="9" max="16384" width="9" style="3"/>
  </cols>
  <sheetData>
    <row r="1" ht="21" customHeight="1" spans="1:5">
      <c r="A1" s="4" t="s">
        <v>0</v>
      </c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ht="13.5" spans="1:5">
      <c r="A3" s="5"/>
      <c r="B3" s="5"/>
      <c r="C3" s="5"/>
      <c r="D3" s="5"/>
      <c r="E3" s="5"/>
    </row>
    <row r="4" ht="11" customHeight="1" spans="1:5">
      <c r="A4" s="5"/>
      <c r="B4" s="5"/>
      <c r="C4" s="5"/>
      <c r="D4" s="5"/>
      <c r="E4" s="5"/>
    </row>
    <row r="5" ht="36" customHeight="1" spans="1:11">
      <c r="A5" s="5"/>
      <c r="B5" s="5"/>
      <c r="C5" s="5"/>
      <c r="D5" s="5"/>
      <c r="E5" s="5"/>
      <c r="I5" s="3" t="s">
        <v>1</v>
      </c>
      <c r="K5" s="3" t="s">
        <v>1</v>
      </c>
    </row>
    <row r="6" ht="44" customHeight="1" spans="1:8">
      <c r="A6" s="6" t="s">
        <v>2</v>
      </c>
      <c r="B6" s="6"/>
      <c r="C6" s="6"/>
      <c r="D6" s="6"/>
      <c r="E6" s="6"/>
      <c r="H6" s="7"/>
    </row>
    <row r="7" ht="63" customHeight="1" spans="1:5">
      <c r="A7" s="8" t="s">
        <v>3</v>
      </c>
      <c r="B7" s="9"/>
      <c r="C7" s="9"/>
      <c r="D7" s="9"/>
      <c r="E7" s="9"/>
    </row>
    <row r="8" ht="35" customHeight="1" spans="1:5">
      <c r="A8" s="10" t="s">
        <v>4</v>
      </c>
      <c r="B8" s="11"/>
      <c r="C8" s="11"/>
      <c r="D8" s="11"/>
      <c r="E8" s="11"/>
    </row>
    <row r="9" ht="45" customHeight="1" spans="1:5">
      <c r="A9" s="5" t="s">
        <v>5</v>
      </c>
      <c r="B9" s="5"/>
      <c r="C9" s="5"/>
      <c r="D9" s="5"/>
      <c r="E9" s="5"/>
    </row>
    <row r="10" ht="24" customHeight="1" spans="1:5">
      <c r="A10" s="12" t="s">
        <v>6</v>
      </c>
      <c r="B10" s="13"/>
      <c r="D10" s="14"/>
      <c r="E10" s="15"/>
    </row>
    <row r="11" ht="19" customHeight="1" spans="1:5">
      <c r="A11" s="16" t="s">
        <v>7</v>
      </c>
      <c r="B11" s="16"/>
      <c r="C11" s="17">
        <v>150</v>
      </c>
      <c r="D11" s="18" t="s">
        <v>8</v>
      </c>
      <c r="E11" s="18"/>
    </row>
    <row r="12" ht="19" customHeight="1" spans="1:5">
      <c r="A12" s="16" t="s">
        <v>9</v>
      </c>
      <c r="B12" s="16"/>
      <c r="C12" s="17">
        <v>400</v>
      </c>
      <c r="D12" s="18" t="s">
        <v>10</v>
      </c>
      <c r="E12" s="18"/>
    </row>
    <row r="13" ht="19" customHeight="1" spans="1:5">
      <c r="A13" s="16" t="s">
        <v>11</v>
      </c>
      <c r="B13" s="16"/>
      <c r="C13" s="17">
        <v>20</v>
      </c>
      <c r="D13" s="18" t="s">
        <v>12</v>
      </c>
      <c r="E13" s="18"/>
    </row>
    <row r="14" ht="20" customHeight="1" spans="1:5">
      <c r="A14" s="16" t="s">
        <v>13</v>
      </c>
      <c r="B14" s="16"/>
      <c r="C14" s="17">
        <v>0.12</v>
      </c>
      <c r="D14" s="18" t="s">
        <v>14</v>
      </c>
      <c r="E14" s="18"/>
    </row>
    <row r="15" ht="20" customHeight="1" spans="1:5">
      <c r="A15" s="16" t="s">
        <v>15</v>
      </c>
      <c r="B15" s="16"/>
      <c r="C15" s="17">
        <v>4000</v>
      </c>
      <c r="D15" s="18" t="s">
        <v>16</v>
      </c>
      <c r="E15" s="18"/>
    </row>
    <row r="16" ht="35" customHeight="1" spans="1:5">
      <c r="A16" s="16" t="s">
        <v>17</v>
      </c>
      <c r="B16" s="16"/>
      <c r="C16" s="19">
        <f>C11*(C12-C13)/C14/C15</f>
        <v>118.75</v>
      </c>
      <c r="D16" s="20" t="s">
        <v>18</v>
      </c>
      <c r="E16" s="21"/>
    </row>
    <row r="17" ht="35" customHeight="1" spans="1:5">
      <c r="A17" s="22"/>
      <c r="B17" s="23"/>
      <c r="C17" s="23"/>
      <c r="D17" s="23"/>
      <c r="E17" s="24"/>
    </row>
    <row r="18" ht="32" customHeight="1" spans="1:5">
      <c r="A18" s="25" t="s">
        <v>19</v>
      </c>
      <c r="B18" s="25"/>
      <c r="C18" s="25"/>
      <c r="D18" s="25"/>
      <c r="E18" s="25"/>
    </row>
    <row r="19" ht="51" customHeight="1" spans="1:5">
      <c r="A19" s="5" t="s">
        <v>5</v>
      </c>
      <c r="B19" s="5"/>
      <c r="C19" s="5"/>
      <c r="D19" s="5"/>
      <c r="E19" s="5"/>
    </row>
    <row r="20" ht="31" customHeight="1" spans="1:5">
      <c r="A20" s="26" t="s">
        <v>6</v>
      </c>
      <c r="B20" s="26"/>
      <c r="C20" s="27"/>
      <c r="D20" s="5"/>
      <c r="E20" s="5"/>
    </row>
    <row r="21" ht="24" customHeight="1" spans="1:5">
      <c r="A21" s="28" t="s">
        <v>20</v>
      </c>
      <c r="B21" s="28"/>
      <c r="C21" s="29">
        <v>250</v>
      </c>
      <c r="D21" s="18" t="s">
        <v>21</v>
      </c>
      <c r="E21" s="18"/>
    </row>
    <row r="22" ht="25" customHeight="1" spans="1:5">
      <c r="A22" s="28" t="s">
        <v>22</v>
      </c>
      <c r="B22" s="28"/>
      <c r="C22" s="29">
        <v>30</v>
      </c>
      <c r="D22" s="30" t="s">
        <v>23</v>
      </c>
      <c r="E22" s="30"/>
    </row>
    <row r="23" ht="30" customHeight="1" spans="1:5">
      <c r="A23" s="28" t="s">
        <v>24</v>
      </c>
      <c r="B23" s="28"/>
      <c r="C23" s="29">
        <v>0.5</v>
      </c>
      <c r="D23" s="30" t="s">
        <v>25</v>
      </c>
      <c r="E23" s="30"/>
    </row>
    <row r="24" ht="23" customHeight="1" spans="1:5">
      <c r="A24" s="28" t="s">
        <v>15</v>
      </c>
      <c r="B24" s="28"/>
      <c r="C24" s="29">
        <v>3000</v>
      </c>
      <c r="D24" s="30" t="s">
        <v>26</v>
      </c>
      <c r="E24" s="30"/>
    </row>
    <row r="25" ht="22" customHeight="1" spans="1:5">
      <c r="A25" s="16" t="s">
        <v>17</v>
      </c>
      <c r="B25" s="16"/>
      <c r="C25" s="19">
        <f>C11*(C21-C22)/C23/C24</f>
        <v>22</v>
      </c>
      <c r="D25" s="20" t="s">
        <v>18</v>
      </c>
      <c r="E25" s="21"/>
    </row>
    <row r="26" s="1" customFormat="1" ht="38" customHeight="1" spans="1:5">
      <c r="A26" s="31"/>
      <c r="B26" s="31"/>
      <c r="C26" s="31"/>
      <c r="D26" s="31"/>
      <c r="E26" s="31"/>
    </row>
    <row r="27" ht="36" customHeight="1" spans="1:6">
      <c r="A27" s="25" t="s">
        <v>27</v>
      </c>
      <c r="B27" s="25"/>
      <c r="C27" s="25"/>
      <c r="D27" s="25"/>
      <c r="E27" s="25"/>
      <c r="F27" s="32"/>
    </row>
    <row r="28" ht="70" customHeight="1" spans="1:5">
      <c r="A28" s="5" t="s">
        <v>5</v>
      </c>
      <c r="B28" s="5"/>
      <c r="C28" s="5"/>
      <c r="D28" s="5"/>
      <c r="E28" s="5"/>
    </row>
    <row r="29" ht="25" customHeight="1" spans="1:5">
      <c r="A29" s="33" t="s">
        <v>6</v>
      </c>
      <c r="B29" s="33"/>
      <c r="D29" s="5"/>
      <c r="E29" s="5"/>
    </row>
    <row r="30" ht="22" customHeight="1" spans="1:5">
      <c r="A30" s="28" t="s">
        <v>28</v>
      </c>
      <c r="B30" s="28"/>
      <c r="C30" s="34">
        <v>172.35</v>
      </c>
      <c r="D30" s="35" t="s">
        <v>29</v>
      </c>
      <c r="E30" s="21"/>
    </row>
    <row r="31" ht="22" customHeight="1" spans="1:6">
      <c r="A31" s="28" t="s">
        <v>30</v>
      </c>
      <c r="B31" s="28"/>
      <c r="C31" s="36">
        <v>400</v>
      </c>
      <c r="D31" s="30" t="s">
        <v>31</v>
      </c>
      <c r="E31" s="30"/>
      <c r="F31" s="37"/>
    </row>
    <row r="32" ht="21" customHeight="1" spans="1:6">
      <c r="A32" s="28" t="s">
        <v>32</v>
      </c>
      <c r="B32" s="28"/>
      <c r="C32" s="29">
        <v>20</v>
      </c>
      <c r="D32" s="30" t="s">
        <v>33</v>
      </c>
      <c r="E32" s="30"/>
      <c r="F32" s="37"/>
    </row>
    <row r="33" ht="22" customHeight="1" spans="1:6">
      <c r="A33" s="28" t="s">
        <v>34</v>
      </c>
      <c r="B33" s="28"/>
      <c r="C33" s="34">
        <v>11.0833333333333</v>
      </c>
      <c r="D33" s="30" t="s">
        <v>35</v>
      </c>
      <c r="E33" s="30"/>
      <c r="F33" s="37"/>
    </row>
    <row r="34" ht="23" customHeight="1" spans="1:5">
      <c r="A34" s="28" t="s">
        <v>36</v>
      </c>
      <c r="B34" s="28"/>
      <c r="C34" s="34">
        <v>275</v>
      </c>
      <c r="D34" s="30" t="s">
        <v>37</v>
      </c>
      <c r="E34" s="30"/>
    </row>
    <row r="35" ht="21" customHeight="1" spans="1:6">
      <c r="A35" s="28" t="s">
        <v>38</v>
      </c>
      <c r="B35" s="28"/>
      <c r="C35" s="29">
        <v>45</v>
      </c>
      <c r="D35" s="30" t="s">
        <v>39</v>
      </c>
      <c r="E35" s="30"/>
      <c r="F35" s="37"/>
    </row>
    <row r="36" ht="24" customHeight="1" spans="1:6">
      <c r="A36" s="28" t="s">
        <v>40</v>
      </c>
      <c r="B36" s="28"/>
      <c r="C36" s="34">
        <v>275</v>
      </c>
      <c r="D36" s="30" t="s">
        <v>41</v>
      </c>
      <c r="E36" s="30"/>
      <c r="F36" s="37"/>
    </row>
    <row r="37" ht="24" customHeight="1" spans="1:5">
      <c r="A37" s="28" t="s">
        <v>42</v>
      </c>
      <c r="B37" s="28"/>
      <c r="C37" s="29">
        <v>21</v>
      </c>
      <c r="D37" s="30" t="s">
        <v>43</v>
      </c>
      <c r="E37" s="30"/>
    </row>
    <row r="38" ht="30" customHeight="1" spans="1:6">
      <c r="A38" s="28" t="s">
        <v>44</v>
      </c>
      <c r="B38" s="28"/>
      <c r="C38" s="29">
        <v>1.47</v>
      </c>
      <c r="D38" s="38" t="s">
        <v>45</v>
      </c>
      <c r="E38" s="38"/>
      <c r="F38" s="37"/>
    </row>
    <row r="39" ht="22" customHeight="1" spans="1:6">
      <c r="A39" s="28" t="s">
        <v>46</v>
      </c>
      <c r="B39" s="28"/>
      <c r="C39" s="29">
        <v>4.57</v>
      </c>
      <c r="D39" s="30" t="s">
        <v>47</v>
      </c>
      <c r="E39" s="30"/>
      <c r="F39" s="37"/>
    </row>
    <row r="40" ht="21" customHeight="1" spans="1:6">
      <c r="A40" s="28" t="s">
        <v>48</v>
      </c>
      <c r="B40" s="28"/>
      <c r="C40" s="29">
        <v>1.42</v>
      </c>
      <c r="D40" s="30" t="s">
        <v>49</v>
      </c>
      <c r="E40" s="30"/>
      <c r="F40" s="37"/>
    </row>
    <row r="41" ht="21" customHeight="1" spans="1:6">
      <c r="A41" s="28" t="s">
        <v>50</v>
      </c>
      <c r="B41" s="28"/>
      <c r="C41" s="29">
        <v>0.08</v>
      </c>
      <c r="D41" s="30" t="s">
        <v>51</v>
      </c>
      <c r="E41" s="30"/>
      <c r="F41" s="37"/>
    </row>
    <row r="42" ht="30" customHeight="1" spans="1:6">
      <c r="A42" s="28" t="s">
        <v>52</v>
      </c>
      <c r="B42" s="28"/>
      <c r="C42" s="29">
        <v>2.8</v>
      </c>
      <c r="D42" s="38" t="s">
        <v>53</v>
      </c>
      <c r="E42" s="30"/>
      <c r="F42" s="37"/>
    </row>
    <row r="43" ht="25" customHeight="1" spans="1:6">
      <c r="A43" s="28" t="s">
        <v>54</v>
      </c>
      <c r="B43" s="28"/>
      <c r="C43" s="29">
        <v>30</v>
      </c>
      <c r="D43" s="35" t="s">
        <v>55</v>
      </c>
      <c r="E43" s="39"/>
      <c r="F43" s="37"/>
    </row>
    <row r="44" ht="21" customHeight="1" spans="1:6">
      <c r="A44" s="16" t="s">
        <v>17</v>
      </c>
      <c r="B44" s="16"/>
      <c r="C44" s="19">
        <f>0.001*C38*C11*(C31-C32)-C40*C33+C39*(0.001*C11*(C34-C35)-0.12*C33)-0.62*C39*(0.001*C11*(C36-C35-C37)-0.12*C33)+C40*C41*C42*C16</f>
        <v>172.351898666667</v>
      </c>
      <c r="D44" s="20" t="s">
        <v>56</v>
      </c>
      <c r="E44" s="21"/>
      <c r="F44" s="32"/>
    </row>
    <row r="45" s="1" customFormat="1" ht="34" customHeight="1" spans="1:5">
      <c r="A45" s="31"/>
      <c r="B45" s="31"/>
      <c r="C45" s="31"/>
      <c r="D45" s="31"/>
      <c r="E45" s="31"/>
    </row>
    <row r="46" ht="32" customHeight="1" spans="1:5">
      <c r="A46" s="25" t="s">
        <v>57</v>
      </c>
      <c r="B46" s="25"/>
      <c r="C46" s="25"/>
      <c r="D46" s="25"/>
      <c r="E46" s="25"/>
    </row>
    <row r="47" ht="33" customHeight="1" spans="1:5">
      <c r="A47" s="5" t="s">
        <v>5</v>
      </c>
      <c r="B47" s="5"/>
      <c r="C47" s="5"/>
      <c r="D47" s="5"/>
      <c r="E47" s="5"/>
    </row>
    <row r="48" ht="27" customHeight="1" spans="1:5">
      <c r="A48" s="26" t="s">
        <v>6</v>
      </c>
      <c r="B48" s="26"/>
      <c r="C48" s="40"/>
      <c r="D48" s="5"/>
      <c r="E48" s="5"/>
    </row>
    <row r="49" ht="22" customHeight="1" spans="1:5">
      <c r="A49" s="28" t="s">
        <v>58</v>
      </c>
      <c r="B49" s="28"/>
      <c r="C49" s="29">
        <v>133040</v>
      </c>
      <c r="D49" s="18" t="s">
        <v>59</v>
      </c>
      <c r="E49" s="18"/>
    </row>
    <row r="50" ht="31" customHeight="1" spans="1:5">
      <c r="A50" s="28" t="s">
        <v>60</v>
      </c>
      <c r="B50" s="28"/>
      <c r="C50" s="29">
        <v>4.3</v>
      </c>
      <c r="D50" s="41" t="s">
        <v>61</v>
      </c>
      <c r="E50" s="41"/>
    </row>
    <row r="51" ht="26" customHeight="1" spans="1:5">
      <c r="A51" s="28" t="s">
        <v>62</v>
      </c>
      <c r="B51" s="28"/>
      <c r="C51" s="29">
        <v>90900</v>
      </c>
      <c r="D51" s="18" t="s">
        <v>63</v>
      </c>
      <c r="E51" s="18"/>
    </row>
    <row r="52" ht="25" customHeight="1" spans="1:5">
      <c r="A52" s="16" t="s">
        <v>17</v>
      </c>
      <c r="B52" s="16"/>
      <c r="C52" s="19">
        <f>C51+9.8*1000*C50</f>
        <v>133040</v>
      </c>
      <c r="D52" s="20" t="s">
        <v>64</v>
      </c>
      <c r="E52" s="21"/>
    </row>
    <row r="53" s="1" customFormat="1" ht="30" customHeight="1" spans="1:5">
      <c r="A53" s="31"/>
      <c r="B53" s="31"/>
      <c r="C53" s="31"/>
      <c r="D53" s="31"/>
      <c r="E53" s="31"/>
    </row>
    <row r="54" ht="31" customHeight="1" spans="1:5">
      <c r="A54" s="25" t="s">
        <v>65</v>
      </c>
      <c r="B54" s="25"/>
      <c r="C54" s="25"/>
      <c r="D54" s="25"/>
      <c r="E54" s="25"/>
    </row>
    <row r="55" ht="63" customHeight="1" spans="1:5">
      <c r="A55" s="5" t="s">
        <v>5</v>
      </c>
      <c r="B55" s="5"/>
      <c r="C55" s="5"/>
      <c r="D55" s="5"/>
      <c r="E55" s="5"/>
    </row>
    <row r="56" ht="28" customHeight="1" spans="1:5">
      <c r="A56" s="26" t="s">
        <v>6</v>
      </c>
      <c r="B56" s="26"/>
      <c r="D56" s="14"/>
      <c r="E56" s="15"/>
    </row>
    <row r="57" ht="16.5" spans="1:5">
      <c r="A57" s="28" t="s">
        <v>66</v>
      </c>
      <c r="B57" s="28"/>
      <c r="C57" s="42">
        <v>0.1662</v>
      </c>
      <c r="D57" s="43" t="s">
        <v>67</v>
      </c>
      <c r="E57" s="43"/>
    </row>
    <row r="58" ht="44" customHeight="1" spans="1:5">
      <c r="A58" s="28" t="s">
        <v>68</v>
      </c>
      <c r="B58" s="28"/>
      <c r="C58" s="44">
        <v>0.25</v>
      </c>
      <c r="D58" s="41" t="s">
        <v>69</v>
      </c>
      <c r="E58" s="18"/>
    </row>
    <row r="59" spans="1:5">
      <c r="A59" s="45" t="s">
        <v>17</v>
      </c>
      <c r="B59" s="45"/>
      <c r="C59" s="19">
        <f>21*(1-C58)*100%/(79+21*(1-C58))</f>
        <v>0.16622691292876</v>
      </c>
      <c r="D59" s="14"/>
      <c r="E59" s="15"/>
    </row>
    <row r="60" s="1" customFormat="1" ht="38" customHeight="1" spans="1:5">
      <c r="A60" s="31"/>
      <c r="B60" s="31"/>
      <c r="C60" s="31"/>
      <c r="D60" s="31"/>
      <c r="E60" s="31"/>
    </row>
    <row r="61" ht="32" customHeight="1" spans="1:5">
      <c r="A61" s="25" t="s">
        <v>70</v>
      </c>
      <c r="B61" s="25"/>
      <c r="C61" s="25"/>
      <c r="D61" s="25"/>
      <c r="E61" s="25"/>
    </row>
    <row r="62" ht="61" customHeight="1" spans="1:5">
      <c r="A62" s="5" t="s">
        <v>5</v>
      </c>
      <c r="B62" s="5"/>
      <c r="C62" s="5"/>
      <c r="D62" s="2"/>
      <c r="E62" s="2"/>
    </row>
    <row r="63" ht="23" customHeight="1" spans="1:5">
      <c r="A63" s="12" t="s">
        <v>6</v>
      </c>
      <c r="B63" s="13"/>
      <c r="C63" s="40"/>
      <c r="D63" s="14"/>
      <c r="E63" s="15"/>
    </row>
    <row r="64" ht="18" customHeight="1" spans="1:5">
      <c r="A64" s="28" t="s">
        <v>71</v>
      </c>
      <c r="B64" s="28"/>
      <c r="C64" s="46">
        <f>C65*(C49/2.026/100000+C57*100/42)</f>
        <v>8.81892480609223</v>
      </c>
      <c r="D64" s="47" t="s">
        <v>72</v>
      </c>
      <c r="E64" s="47"/>
    </row>
    <row r="65" ht="46" customHeight="1" spans="1:5">
      <c r="A65" s="28" t="s">
        <v>73</v>
      </c>
      <c r="B65" s="28"/>
      <c r="C65" s="48">
        <v>8.38</v>
      </c>
      <c r="D65" s="47" t="s">
        <v>74</v>
      </c>
      <c r="E65" s="49"/>
    </row>
    <row r="66" ht="19" customHeight="1" spans="1:5">
      <c r="A66" s="28" t="s">
        <v>75</v>
      </c>
      <c r="B66" s="28"/>
      <c r="C66" s="29">
        <v>25</v>
      </c>
      <c r="D66" s="50" t="s">
        <v>76</v>
      </c>
      <c r="E66" s="51"/>
    </row>
    <row r="67" spans="1:5">
      <c r="A67" s="16" t="s">
        <v>17</v>
      </c>
      <c r="B67" s="16"/>
      <c r="C67" s="19">
        <f>C64</f>
        <v>8.81892480609223</v>
      </c>
      <c r="D67" s="20" t="s">
        <v>77</v>
      </c>
      <c r="E67" s="21"/>
    </row>
    <row r="68" s="1" customFormat="1" ht="27" customHeight="1" spans="1:5">
      <c r="A68" s="31"/>
      <c r="B68" s="31"/>
      <c r="C68" s="31"/>
      <c r="D68" s="31"/>
      <c r="E68" s="31"/>
    </row>
    <row r="69" ht="37" customHeight="1" spans="1:5">
      <c r="A69" s="25" t="s">
        <v>78</v>
      </c>
      <c r="B69" s="25"/>
      <c r="C69" s="25"/>
      <c r="D69" s="25"/>
      <c r="E69" s="25"/>
    </row>
    <row r="70" ht="72" customHeight="1" spans="1:5">
      <c r="A70" s="22" t="s">
        <v>5</v>
      </c>
      <c r="B70" s="23"/>
      <c r="C70" s="24"/>
      <c r="D70" s="5"/>
      <c r="E70" s="5"/>
    </row>
    <row r="71" s="1" customFormat="1" ht="33" customHeight="1" spans="1:5">
      <c r="A71" s="20" t="s">
        <v>6</v>
      </c>
      <c r="B71" s="21"/>
      <c r="C71" s="52"/>
      <c r="D71" s="22"/>
      <c r="E71" s="24"/>
    </row>
    <row r="72" ht="28" customHeight="1" spans="1:5">
      <c r="A72" s="28" t="s">
        <v>79</v>
      </c>
      <c r="B72" s="28"/>
      <c r="C72" s="53">
        <v>1.7146473059541</v>
      </c>
      <c r="D72" s="18" t="s">
        <v>80</v>
      </c>
      <c r="E72" s="18"/>
    </row>
    <row r="73" ht="20" customHeight="1" spans="1:5">
      <c r="A73" s="28" t="s">
        <v>81</v>
      </c>
      <c r="B73" s="28"/>
      <c r="C73" s="29">
        <v>2</v>
      </c>
      <c r="D73" s="18" t="s">
        <v>82</v>
      </c>
      <c r="E73" s="18"/>
    </row>
    <row r="74" ht="30" customHeight="1" spans="1:5">
      <c r="A74" s="28" t="s">
        <v>83</v>
      </c>
      <c r="B74" s="28"/>
      <c r="C74" s="29">
        <v>9.17</v>
      </c>
      <c r="D74" s="41" t="s">
        <v>84</v>
      </c>
      <c r="E74" s="18"/>
    </row>
    <row r="75" ht="31" customHeight="1" spans="1:5">
      <c r="A75" s="28" t="s">
        <v>85</v>
      </c>
      <c r="B75" s="28"/>
      <c r="C75" s="29">
        <v>0.8</v>
      </c>
      <c r="D75" s="41" t="s">
        <v>86</v>
      </c>
      <c r="E75" s="41"/>
    </row>
    <row r="76" spans="1:5">
      <c r="A76" s="16"/>
      <c r="B76" s="16"/>
      <c r="C76" s="54"/>
      <c r="D76" s="18" t="s">
        <v>87</v>
      </c>
      <c r="E76" s="18"/>
    </row>
    <row r="77" spans="1:5">
      <c r="A77" s="16"/>
      <c r="B77" s="16"/>
      <c r="C77" s="54"/>
      <c r="D77" s="18" t="s">
        <v>88</v>
      </c>
      <c r="E77" s="18"/>
    </row>
    <row r="78" ht="29" customHeight="1" spans="1:5">
      <c r="A78" s="16"/>
      <c r="B78" s="16"/>
      <c r="C78" s="54"/>
      <c r="D78" s="41" t="s">
        <v>89</v>
      </c>
      <c r="E78" s="18"/>
    </row>
    <row r="79" ht="20" customHeight="1" spans="1:5">
      <c r="A79" s="28" t="s">
        <v>90</v>
      </c>
      <c r="B79" s="28"/>
      <c r="C79" s="29">
        <v>0.9</v>
      </c>
      <c r="D79" s="18" t="s">
        <v>91</v>
      </c>
      <c r="E79" s="18"/>
    </row>
    <row r="80" ht="19" customHeight="1" spans="1:5">
      <c r="A80" s="16" t="s">
        <v>17</v>
      </c>
      <c r="B80" s="16"/>
      <c r="C80" s="19">
        <f>C74/C75/(C79*C64-C73)/(1.024^(C66-20))</f>
        <v>1.71478687965278</v>
      </c>
      <c r="D80" s="14"/>
      <c r="E80" s="15"/>
    </row>
    <row r="81" ht="24" customHeight="1" spans="1:5">
      <c r="A81" s="14"/>
      <c r="B81" s="55"/>
      <c r="C81" s="55"/>
      <c r="D81" s="55"/>
      <c r="E81" s="15"/>
    </row>
    <row r="82" ht="31" customHeight="1" spans="1:5">
      <c r="A82" s="56" t="s">
        <v>92</v>
      </c>
      <c r="B82" s="57"/>
      <c r="C82" s="57"/>
      <c r="D82" s="57"/>
      <c r="E82" s="58"/>
    </row>
    <row r="83" ht="92" customHeight="1" spans="1:5">
      <c r="A83" s="22" t="s">
        <v>5</v>
      </c>
      <c r="B83" s="23"/>
      <c r="C83" s="24"/>
      <c r="D83" s="59" t="s">
        <v>93</v>
      </c>
      <c r="E83" s="15"/>
    </row>
    <row r="84" ht="32" customHeight="1" spans="1:5">
      <c r="A84" s="22" t="s">
        <v>6</v>
      </c>
      <c r="B84" s="24"/>
      <c r="C84" s="5"/>
      <c r="D84" s="60"/>
      <c r="E84" s="61"/>
    </row>
    <row r="85" ht="23" customHeight="1" spans="1:5">
      <c r="A85" s="62" t="s">
        <v>94</v>
      </c>
      <c r="B85" s="63"/>
      <c r="C85" s="64">
        <v>295.52</v>
      </c>
      <c r="D85" s="65" t="s">
        <v>95</v>
      </c>
      <c r="E85" s="65"/>
    </row>
    <row r="86" ht="24" customHeight="1" spans="1:5">
      <c r="A86" s="62" t="s">
        <v>96</v>
      </c>
      <c r="B86" s="63"/>
      <c r="C86" s="19">
        <v>12.31</v>
      </c>
      <c r="D86" s="66" t="s">
        <v>97</v>
      </c>
      <c r="E86" s="67"/>
    </row>
    <row r="87" ht="21" customHeight="1" spans="1:5">
      <c r="A87" s="62" t="s">
        <v>96</v>
      </c>
      <c r="B87" s="63"/>
      <c r="C87" s="19">
        <v>175.91</v>
      </c>
      <c r="D87" s="68" t="s">
        <v>98</v>
      </c>
      <c r="E87" s="69"/>
    </row>
    <row r="88" ht="27" customHeight="1" spans="1:5">
      <c r="A88" s="62" t="s">
        <v>96</v>
      </c>
      <c r="B88" s="63"/>
      <c r="C88" s="19">
        <v>2.93</v>
      </c>
      <c r="D88" s="68" t="s">
        <v>99</v>
      </c>
      <c r="E88" s="69"/>
    </row>
    <row r="89" ht="42" customHeight="1" spans="1:5">
      <c r="A89" s="22" t="s">
        <v>5</v>
      </c>
      <c r="B89" s="23"/>
      <c r="C89" s="24"/>
      <c r="D89" s="14"/>
      <c r="E89" s="15"/>
    </row>
    <row r="90" ht="29" customHeight="1" spans="1:5">
      <c r="A90" s="22" t="s">
        <v>6</v>
      </c>
      <c r="B90" s="24"/>
      <c r="C90" s="5"/>
      <c r="D90" s="14"/>
      <c r="E90" s="15"/>
    </row>
    <row r="91" ht="34" customHeight="1" spans="1:5">
      <c r="A91" s="62" t="s">
        <v>100</v>
      </c>
      <c r="B91" s="63"/>
      <c r="C91" s="19">
        <v>3.66</v>
      </c>
      <c r="D91" s="20" t="s">
        <v>99</v>
      </c>
      <c r="E91" s="21"/>
    </row>
    <row r="92" ht="36" customHeight="1" spans="1:5">
      <c r="A92" s="62" t="s">
        <v>100</v>
      </c>
      <c r="B92" s="63"/>
      <c r="C92" s="19">
        <v>219.88</v>
      </c>
      <c r="D92" s="20" t="s">
        <v>98</v>
      </c>
      <c r="E92" s="21"/>
    </row>
    <row r="93" ht="34" customHeight="1" spans="1:5">
      <c r="A93" s="14"/>
      <c r="B93" s="55"/>
      <c r="C93" s="55"/>
      <c r="D93" s="55"/>
      <c r="E93" s="15"/>
    </row>
    <row r="94" ht="23" customHeight="1" spans="1:5">
      <c r="A94" s="56" t="s">
        <v>101</v>
      </c>
      <c r="B94" s="57"/>
      <c r="C94" s="57"/>
      <c r="D94" s="57"/>
      <c r="E94" s="58"/>
    </row>
    <row r="95" ht="41" customHeight="1" spans="1:5">
      <c r="A95" s="22" t="s">
        <v>5</v>
      </c>
      <c r="B95" s="23"/>
      <c r="C95" s="24"/>
      <c r="D95" s="70" t="s">
        <v>102</v>
      </c>
      <c r="E95" s="71"/>
    </row>
    <row r="96" ht="32" customHeight="1" spans="1:5">
      <c r="A96" s="31" t="s">
        <v>6</v>
      </c>
      <c r="B96" s="31"/>
      <c r="D96" s="72"/>
      <c r="E96" s="61"/>
    </row>
    <row r="97" ht="19.5" spans="1:5">
      <c r="A97" s="73" t="s">
        <v>103</v>
      </c>
      <c r="B97" s="73"/>
      <c r="C97" s="74">
        <v>0.2</v>
      </c>
      <c r="D97" s="75" t="s">
        <v>104</v>
      </c>
      <c r="E97" s="75"/>
    </row>
    <row r="98" ht="19.5" spans="1:5">
      <c r="A98" s="73" t="s">
        <v>105</v>
      </c>
      <c r="B98" s="73"/>
      <c r="C98" s="74">
        <v>4.3</v>
      </c>
      <c r="D98" s="75" t="s">
        <v>106</v>
      </c>
      <c r="E98" s="75"/>
    </row>
    <row r="99" ht="19.5" spans="1:5">
      <c r="A99" s="73" t="s">
        <v>107</v>
      </c>
      <c r="B99" s="73"/>
      <c r="C99" s="74">
        <v>0.3</v>
      </c>
      <c r="D99" s="75" t="s">
        <v>108</v>
      </c>
      <c r="E99" s="75"/>
    </row>
    <row r="100" ht="15.75" spans="1:5">
      <c r="A100" s="76" t="s">
        <v>109</v>
      </c>
      <c r="B100" s="76"/>
      <c r="C100" s="74">
        <v>0.5</v>
      </c>
      <c r="D100" s="75" t="s">
        <v>110</v>
      </c>
      <c r="E100" s="75"/>
    </row>
    <row r="101" ht="15.75" spans="1:5">
      <c r="A101" s="77" t="s">
        <v>111</v>
      </c>
      <c r="B101" s="77"/>
      <c r="C101" s="78">
        <f>SUM(C97:C100)</f>
        <v>5.3</v>
      </c>
      <c r="D101" s="75" t="s">
        <v>112</v>
      </c>
      <c r="E101" s="75"/>
    </row>
    <row r="102" s="2" customFormat="1" ht="315" customHeight="1" spans="1:5">
      <c r="A102" s="79"/>
      <c r="B102" s="80"/>
      <c r="C102" s="80"/>
      <c r="D102" s="80"/>
      <c r="E102" s="81"/>
    </row>
    <row r="103" s="2" customFormat="1" spans="1:5">
      <c r="A103" s="82"/>
      <c r="B103" s="83"/>
      <c r="C103" s="83"/>
      <c r="D103" s="83"/>
      <c r="E103" s="84"/>
    </row>
    <row r="104" s="2" customFormat="1" spans="1:5">
      <c r="A104" s="82"/>
      <c r="B104" s="83"/>
      <c r="C104" s="83"/>
      <c r="D104" s="83"/>
      <c r="E104" s="84"/>
    </row>
    <row r="105" s="2" customFormat="1" spans="1:5">
      <c r="A105" s="82"/>
      <c r="B105" s="83"/>
      <c r="C105" s="83"/>
      <c r="D105" s="83"/>
      <c r="E105" s="84"/>
    </row>
    <row r="106" s="2" customFormat="1" spans="1:5">
      <c r="A106" s="82"/>
      <c r="B106" s="83"/>
      <c r="C106" s="83"/>
      <c r="D106" s="83"/>
      <c r="E106" s="84"/>
    </row>
    <row r="107" s="2" customFormat="1" spans="1:5">
      <c r="A107" s="82"/>
      <c r="B107" s="83"/>
      <c r="C107" s="83"/>
      <c r="D107" s="83"/>
      <c r="E107" s="84"/>
    </row>
    <row r="108" s="2" customFormat="1" spans="1:5">
      <c r="A108" s="82"/>
      <c r="B108" s="83"/>
      <c r="C108" s="83"/>
      <c r="D108" s="83"/>
      <c r="E108" s="84"/>
    </row>
    <row r="109" s="2" customFormat="1" spans="1:5">
      <c r="A109" s="82"/>
      <c r="B109" s="83"/>
      <c r="C109" s="83"/>
      <c r="D109" s="83"/>
      <c r="E109" s="84"/>
    </row>
    <row r="110" s="2" customFormat="1" spans="1:5">
      <c r="A110" s="82"/>
      <c r="B110" s="83"/>
      <c r="C110" s="83"/>
      <c r="D110" s="83"/>
      <c r="E110" s="84"/>
    </row>
    <row r="111" s="2" customFormat="1" spans="1:5">
      <c r="A111" s="82"/>
      <c r="B111" s="83"/>
      <c r="C111" s="83"/>
      <c r="D111" s="83"/>
      <c r="E111" s="84"/>
    </row>
    <row r="112" s="2" customFormat="1" spans="1:5">
      <c r="A112" s="82"/>
      <c r="B112" s="83"/>
      <c r="C112" s="83"/>
      <c r="D112" s="83"/>
      <c r="E112" s="84"/>
    </row>
    <row r="113" s="2" customFormat="1" spans="1:5">
      <c r="A113" s="79"/>
      <c r="B113" s="80"/>
      <c r="C113" s="80"/>
      <c r="D113" s="80"/>
      <c r="E113" s="81"/>
    </row>
    <row r="114" s="2" customFormat="1" spans="1:5">
      <c r="A114" s="79"/>
      <c r="B114" s="80"/>
      <c r="C114" s="80"/>
      <c r="D114" s="80"/>
      <c r="E114" s="81"/>
    </row>
    <row r="115" s="2" customFormat="1" spans="1:5">
      <c r="A115" s="79"/>
      <c r="B115" s="80"/>
      <c r="C115" s="80"/>
      <c r="D115" s="80"/>
      <c r="E115" s="81"/>
    </row>
    <row r="116" s="2" customFormat="1" spans="1:5">
      <c r="A116" s="85"/>
      <c r="B116" s="86"/>
      <c r="C116" s="86"/>
      <c r="D116" s="86"/>
      <c r="E116" s="87"/>
    </row>
    <row r="174" ht="13.5" spans="1:5">
      <c r="A174" s="60"/>
      <c r="B174" s="72"/>
      <c r="C174" s="72"/>
      <c r="D174" s="72"/>
      <c r="E174" s="61"/>
    </row>
    <row r="175" ht="13.5" spans="1:5">
      <c r="A175" s="88"/>
      <c r="B175" s="89"/>
      <c r="C175" s="89"/>
      <c r="D175" s="89"/>
      <c r="E175" s="90"/>
    </row>
  </sheetData>
  <mergeCells count="175">
    <mergeCell ref="A6:E6"/>
    <mergeCell ref="A7:E7"/>
    <mergeCell ref="A8:E8"/>
    <mergeCell ref="A9:C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E17"/>
    <mergeCell ref="A18:E18"/>
    <mergeCell ref="A19:C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E26"/>
    <mergeCell ref="A27:E27"/>
    <mergeCell ref="A28:C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37:B37"/>
    <mergeCell ref="D37:E37"/>
    <mergeCell ref="A38:B38"/>
    <mergeCell ref="D38:E38"/>
    <mergeCell ref="A39:B39"/>
    <mergeCell ref="D39:E39"/>
    <mergeCell ref="A40:B40"/>
    <mergeCell ref="D40:E40"/>
    <mergeCell ref="A41:B41"/>
    <mergeCell ref="D41:E41"/>
    <mergeCell ref="A42:B42"/>
    <mergeCell ref="D42:E42"/>
    <mergeCell ref="A43:B43"/>
    <mergeCell ref="D43:E43"/>
    <mergeCell ref="A44:B44"/>
    <mergeCell ref="D44:E44"/>
    <mergeCell ref="A45:E45"/>
    <mergeCell ref="A46:E46"/>
    <mergeCell ref="A47:C47"/>
    <mergeCell ref="D47:E47"/>
    <mergeCell ref="A48:B48"/>
    <mergeCell ref="D48:E48"/>
    <mergeCell ref="A49:B49"/>
    <mergeCell ref="D49:E49"/>
    <mergeCell ref="A50:B50"/>
    <mergeCell ref="D50:E50"/>
    <mergeCell ref="A51:B51"/>
    <mergeCell ref="D51:E51"/>
    <mergeCell ref="A52:B52"/>
    <mergeCell ref="D52:E52"/>
    <mergeCell ref="A53:E53"/>
    <mergeCell ref="A54:E54"/>
    <mergeCell ref="A55:C55"/>
    <mergeCell ref="D55:E55"/>
    <mergeCell ref="A56:B56"/>
    <mergeCell ref="D56:E56"/>
    <mergeCell ref="A57:B57"/>
    <mergeCell ref="A58:B58"/>
    <mergeCell ref="D58:E58"/>
    <mergeCell ref="A59:B59"/>
    <mergeCell ref="D59:E59"/>
    <mergeCell ref="A60:E60"/>
    <mergeCell ref="A61:E61"/>
    <mergeCell ref="A62:C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E68"/>
    <mergeCell ref="A69:E69"/>
    <mergeCell ref="A70:C70"/>
    <mergeCell ref="D70:E70"/>
    <mergeCell ref="A71:B71"/>
    <mergeCell ref="D71:E71"/>
    <mergeCell ref="A72:B72"/>
    <mergeCell ref="D72:E72"/>
    <mergeCell ref="A73:B73"/>
    <mergeCell ref="D73:E73"/>
    <mergeCell ref="A74:B74"/>
    <mergeCell ref="D74:E74"/>
    <mergeCell ref="A75:B75"/>
    <mergeCell ref="D75:E7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E81"/>
    <mergeCell ref="A82:E82"/>
    <mergeCell ref="A83:C83"/>
    <mergeCell ref="D83:E83"/>
    <mergeCell ref="A84:B84"/>
    <mergeCell ref="D84:E84"/>
    <mergeCell ref="A85:B85"/>
    <mergeCell ref="D85:E85"/>
    <mergeCell ref="A86:B86"/>
    <mergeCell ref="D86:E86"/>
    <mergeCell ref="A87:B87"/>
    <mergeCell ref="D87:E87"/>
    <mergeCell ref="A88:B88"/>
    <mergeCell ref="D88:E88"/>
    <mergeCell ref="A89:C89"/>
    <mergeCell ref="D89:E89"/>
    <mergeCell ref="A90:B90"/>
    <mergeCell ref="D90:E90"/>
    <mergeCell ref="A91:B91"/>
    <mergeCell ref="D91:E91"/>
    <mergeCell ref="A92:B92"/>
    <mergeCell ref="D92:E92"/>
    <mergeCell ref="A93:E93"/>
    <mergeCell ref="A94:E94"/>
    <mergeCell ref="A95:C95"/>
    <mergeCell ref="D95:E95"/>
    <mergeCell ref="A96:B96"/>
    <mergeCell ref="D96:E96"/>
    <mergeCell ref="A97:B97"/>
    <mergeCell ref="D97:E97"/>
    <mergeCell ref="A98:B98"/>
    <mergeCell ref="D98:E98"/>
    <mergeCell ref="A99:B99"/>
    <mergeCell ref="D99:E99"/>
    <mergeCell ref="A100:B100"/>
    <mergeCell ref="D100:E100"/>
    <mergeCell ref="A101:B101"/>
    <mergeCell ref="D101:E101"/>
    <mergeCell ref="A102:E102"/>
    <mergeCell ref="A1:E5"/>
    <mergeCell ref="A113:E115"/>
    <mergeCell ref="A174:E175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Equation.DSMT4" r:id="rId3">
          <objectPr defaultSize="0" r:id="rId4">
            <anchor moveWithCells="1" sizeWithCells="1">
              <from>
                <xdr:col>3</xdr:col>
                <xdr:colOff>381000</xdr:colOff>
                <xdr:row>8</xdr:row>
                <xdr:rowOff>0</xdr:rowOff>
              </from>
              <to>
                <xdr:col>4</xdr:col>
                <xdr:colOff>228600</xdr:colOff>
                <xdr:row>8</xdr:row>
                <xdr:rowOff>528320</xdr:rowOff>
              </to>
            </anchor>
          </objectPr>
        </oleObject>
      </mc:Choice>
      <mc:Fallback>
        <oleObject shapeId="1025" progId="Equation.DSMT4" r:id="rId3"/>
      </mc:Fallback>
    </mc:AlternateContent>
    <mc:AlternateContent xmlns:mc="http://schemas.openxmlformats.org/markup-compatibility/2006">
      <mc:Choice Requires="x14">
        <oleObject shapeId="1027" progId="Equation.DSMT4" r:id="rId5">
          <objectPr defaultSize="0" r:id="rId6">
            <anchor moveWithCells="1" sizeWithCells="1">
              <from>
                <xdr:col>3</xdr:col>
                <xdr:colOff>142875</xdr:colOff>
                <xdr:row>18</xdr:row>
                <xdr:rowOff>9525</xdr:rowOff>
              </from>
              <to>
                <xdr:col>4</xdr:col>
                <xdr:colOff>945515</xdr:colOff>
                <xdr:row>18</xdr:row>
                <xdr:rowOff>602615</xdr:rowOff>
              </to>
            </anchor>
          </objectPr>
        </oleObject>
      </mc:Choice>
      <mc:Fallback>
        <oleObject shapeId="1027" progId="Equation.DSMT4" r:id="rId5"/>
      </mc:Fallback>
    </mc:AlternateContent>
    <mc:AlternateContent xmlns:mc="http://schemas.openxmlformats.org/markup-compatibility/2006">
      <mc:Choice Requires="x14">
        <oleObject shapeId="1028" progId="Equation.DSMT4" r:id="rId7">
          <objectPr defaultSize="0" r:id="rId8">
            <anchor moveWithCells="1" sizeWithCells="1">
              <from>
                <xdr:col>3</xdr:col>
                <xdr:colOff>28575</xdr:colOff>
                <xdr:row>27</xdr:row>
                <xdr:rowOff>47625</xdr:rowOff>
              </from>
              <to>
                <xdr:col>4</xdr:col>
                <xdr:colOff>4029075</xdr:colOff>
                <xdr:row>27</xdr:row>
                <xdr:rowOff>833755</xdr:rowOff>
              </to>
            </anchor>
          </objectPr>
        </oleObject>
      </mc:Choice>
      <mc:Fallback>
        <oleObject shapeId="1028" progId="Equation.DSMT4" r:id="rId7"/>
      </mc:Fallback>
    </mc:AlternateContent>
    <mc:AlternateContent xmlns:mc="http://schemas.openxmlformats.org/markup-compatibility/2006">
      <mc:Choice Requires="x14">
        <oleObject shapeId="1029" progId="Equation.DSMT4" r:id="rId9">
          <objectPr defaultSize="0" r:id="rId10">
            <anchor moveWithCells="1">
              <from>
                <xdr:col>3</xdr:col>
                <xdr:colOff>95250</xdr:colOff>
                <xdr:row>46</xdr:row>
                <xdr:rowOff>19050</xdr:rowOff>
              </from>
              <to>
                <xdr:col>3</xdr:col>
                <xdr:colOff>1543685</xdr:colOff>
                <xdr:row>46</xdr:row>
                <xdr:rowOff>303530</xdr:rowOff>
              </to>
            </anchor>
          </objectPr>
        </oleObject>
      </mc:Choice>
      <mc:Fallback>
        <oleObject shapeId="1029" progId="Equation.DSMT4" r:id="rId9"/>
      </mc:Fallback>
    </mc:AlternateContent>
    <mc:AlternateContent xmlns:mc="http://schemas.openxmlformats.org/markup-compatibility/2006">
      <mc:Choice Requires="x14">
        <oleObject shapeId="1030" progId="Equation.DSMT4" r:id="rId11">
          <objectPr defaultSize="0" r:id="rId12">
            <anchor moveWithCells="1">
              <from>
                <xdr:col>3</xdr:col>
                <xdr:colOff>85725</xdr:colOff>
                <xdr:row>54</xdr:row>
                <xdr:rowOff>38100</xdr:rowOff>
              </from>
              <to>
                <xdr:col>4</xdr:col>
                <xdr:colOff>114300</xdr:colOff>
                <xdr:row>54</xdr:row>
                <xdr:rowOff>796290</xdr:rowOff>
              </to>
            </anchor>
          </objectPr>
        </oleObject>
      </mc:Choice>
      <mc:Fallback>
        <oleObject shapeId="1030" progId="Equation.DSMT4" r:id="rId11"/>
      </mc:Fallback>
    </mc:AlternateContent>
    <mc:AlternateContent xmlns:mc="http://schemas.openxmlformats.org/markup-compatibility/2006">
      <mc:Choice Requires="x14">
        <oleObject shapeId="1031" progId="Equation.DSMT4" r:id="rId13">
          <objectPr defaultSize="0" r:id="rId14">
            <anchor moveWithCells="1">
              <from>
                <xdr:col>3</xdr:col>
                <xdr:colOff>76200</xdr:colOff>
                <xdr:row>61</xdr:row>
                <xdr:rowOff>47625</xdr:rowOff>
              </from>
              <to>
                <xdr:col>4</xdr:col>
                <xdr:colOff>257175</xdr:colOff>
                <xdr:row>61</xdr:row>
                <xdr:rowOff>719455</xdr:rowOff>
              </to>
            </anchor>
          </objectPr>
        </oleObject>
      </mc:Choice>
      <mc:Fallback>
        <oleObject shapeId="1031" progId="Equation.DSMT4" r:id="rId13"/>
      </mc:Fallback>
    </mc:AlternateContent>
    <mc:AlternateContent xmlns:mc="http://schemas.openxmlformats.org/markup-compatibility/2006">
      <mc:Choice Requires="x14">
        <oleObject shapeId="1032" progId="Equation.DSMT4" r:id="rId15">
          <objectPr defaultSize="0" r:id="rId16">
            <anchor moveWithCells="1">
              <from>
                <xdr:col>3</xdr:col>
                <xdr:colOff>57150</xdr:colOff>
                <xdr:row>69</xdr:row>
                <xdr:rowOff>9525</xdr:rowOff>
              </from>
              <to>
                <xdr:col>4</xdr:col>
                <xdr:colOff>295275</xdr:colOff>
                <xdr:row>69</xdr:row>
                <xdr:rowOff>690245</xdr:rowOff>
              </to>
            </anchor>
          </objectPr>
        </oleObject>
      </mc:Choice>
      <mc:Fallback>
        <oleObject shapeId="1032" progId="Equation.DSMT4" r:id="rId15"/>
      </mc:Fallback>
    </mc:AlternateContent>
    <mc:AlternateContent xmlns:mc="http://schemas.openxmlformats.org/markup-compatibility/2006">
      <mc:Choice Requires="x14">
        <oleObject shapeId="1033" progId="Equation.DSMT4" r:id="rId17">
          <objectPr defaultSize="0" r:id="rId18">
            <anchor moveWithCells="1">
              <from>
                <xdr:col>3</xdr:col>
                <xdr:colOff>38100</xdr:colOff>
                <xdr:row>82</xdr:row>
                <xdr:rowOff>95250</xdr:rowOff>
              </from>
              <to>
                <xdr:col>3</xdr:col>
                <xdr:colOff>1580515</xdr:colOff>
                <xdr:row>82</xdr:row>
                <xdr:rowOff>371475</xdr:rowOff>
              </to>
            </anchor>
          </objectPr>
        </oleObject>
      </mc:Choice>
      <mc:Fallback>
        <oleObject shapeId="1033" progId="Equation.DSMT4" r:id="rId17"/>
      </mc:Fallback>
    </mc:AlternateContent>
    <mc:AlternateContent xmlns:mc="http://schemas.openxmlformats.org/markup-compatibility/2006">
      <mc:Choice Requires="x14">
        <oleObject shapeId="1034" progId="Equation.DSMT4" r:id="rId19">
          <objectPr defaultSize="0" r:id="rId20">
            <anchor moveWithCells="1">
              <from>
                <xdr:col>3</xdr:col>
                <xdr:colOff>19050</xdr:colOff>
                <xdr:row>82</xdr:row>
                <xdr:rowOff>504825</xdr:rowOff>
              </from>
              <to>
                <xdr:col>3</xdr:col>
                <xdr:colOff>2019300</xdr:colOff>
                <xdr:row>82</xdr:row>
                <xdr:rowOff>1062990</xdr:rowOff>
              </to>
            </anchor>
          </objectPr>
        </oleObject>
      </mc:Choice>
      <mc:Fallback>
        <oleObject shapeId="1034" progId="Equation.DSMT4" r:id="rId19"/>
      </mc:Fallback>
    </mc:AlternateContent>
    <mc:AlternateContent xmlns:mc="http://schemas.openxmlformats.org/markup-compatibility/2006">
      <mc:Choice Requires="x14">
        <oleObject shapeId="1035" progId="Equation.DSMT4" r:id="rId21">
          <objectPr defaultSize="0" r:id="rId22">
            <anchor moveWithCells="1">
              <from>
                <xdr:col>3</xdr:col>
                <xdr:colOff>9525</xdr:colOff>
                <xdr:row>88</xdr:row>
                <xdr:rowOff>38100</xdr:rowOff>
              </from>
              <to>
                <xdr:col>3</xdr:col>
                <xdr:colOff>2295525</xdr:colOff>
                <xdr:row>88</xdr:row>
                <xdr:rowOff>430530</xdr:rowOff>
              </to>
            </anchor>
          </objectPr>
        </oleObject>
      </mc:Choice>
      <mc:Fallback>
        <oleObject shapeId="1035" progId="Equation.DSMT4" r:id="rId2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JT</cp:lastModifiedBy>
  <dcterms:created xsi:type="dcterms:W3CDTF">2023-07-26T02:32:00Z</dcterms:created>
  <dcterms:modified xsi:type="dcterms:W3CDTF">2025-01-09T05:13:09Z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FE1E3166185F4E85AA54702A4D292800_11</vt:lpwstr>
  </property>
  <property fmtid="{D5CDD505-2E9C-101B-9397-08002B2CF9AE}" pid="3" name="KSOProductBuildVer">
    <vt:lpwstr>2052-11.1.0.12173</vt:lpwstr>
  </property>
</Properties>
</file>