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<sst xmlns="http://schemas.openxmlformats.org/spreadsheetml/2006/main" count="109" uniqueCount="90">
  <si>
    <r>
      <t xml:space="preserve">              HANGZHOU JUNTAI PLASTIC PRODUCTS CO.LTD</t>
    </r>
    <r>
      <rPr>
        <b/>
        <sz val="16"/>
        <color theme="1"/>
        <rFont val="Arial"/>
        <charset val="134"/>
      </rPr>
      <t xml:space="preserve">
            Head ofice : #3301, Times center, Linping ,Hangzhou, Zhejiang,China
                M:0086136 0051 3715   Email: info@juntaiplastic.com  website: www.juntaiplastic.com
</t>
    </r>
  </si>
  <si>
    <t xml:space="preserve"> </t>
  </si>
  <si>
    <t xml:space="preserve"> JUNTAI Aeration and Sand Sedimentation Tank Calculator</t>
  </si>
  <si>
    <r>
      <rPr>
        <b/>
        <sz val="16"/>
        <color theme="4"/>
        <rFont val="Arial"/>
        <charset val="134"/>
      </rPr>
      <t>Blue block is the design datameter : be filled in</t>
    </r>
    <r>
      <rPr>
        <b/>
        <sz val="16"/>
        <color theme="1"/>
        <rFont val="Arial"/>
        <charset val="134"/>
      </rPr>
      <t xml:space="preserve">
</t>
    </r>
    <r>
      <rPr>
        <b/>
        <sz val="16"/>
        <color theme="7" tint="-0.25"/>
        <rFont val="Arial"/>
        <charset val="134"/>
      </rPr>
      <t>Brown: calculate process data</t>
    </r>
    <r>
      <rPr>
        <b/>
        <sz val="16"/>
        <color theme="1"/>
        <rFont val="Arial"/>
        <charset val="134"/>
      </rPr>
      <t xml:space="preserve">
</t>
    </r>
    <r>
      <rPr>
        <b/>
        <sz val="16"/>
        <color rgb="FFFF0000"/>
        <rFont val="Arial"/>
        <charset val="134"/>
      </rPr>
      <t>Red : last result for your process</t>
    </r>
  </si>
  <si>
    <t>1.JUNTAI Aeration Equipment----Design parameters:</t>
  </si>
  <si>
    <t>Design flow rate</t>
  </si>
  <si>
    <t>Q</t>
  </si>
  <si>
    <r>
      <rPr>
        <sz val="12"/>
        <rFont val="Arial"/>
        <charset val="134"/>
      </rPr>
      <t>m</t>
    </r>
    <r>
      <rPr>
        <vertAlign val="superscript"/>
        <sz val="12"/>
        <rFont val="Arial"/>
        <charset val="134"/>
      </rPr>
      <t>3</t>
    </r>
    <r>
      <rPr>
        <sz val="12"/>
        <rFont val="Arial"/>
        <charset val="134"/>
      </rPr>
      <t>/d</t>
    </r>
  </si>
  <si>
    <t>Total coefficient of variation</t>
  </si>
  <si>
    <r>
      <rPr>
        <sz val="12"/>
        <rFont val="Arial"/>
        <charset val="134"/>
      </rPr>
      <t>K</t>
    </r>
    <r>
      <rPr>
        <vertAlign val="subscript"/>
        <sz val="12"/>
        <rFont val="Arial"/>
        <charset val="134"/>
      </rPr>
      <t>z</t>
    </r>
  </si>
  <si>
    <t>Design maximum flow rate</t>
  </si>
  <si>
    <r>
      <rPr>
        <sz val="12"/>
        <rFont val="Arial"/>
        <charset val="134"/>
      </rPr>
      <t>Q</t>
    </r>
    <r>
      <rPr>
        <vertAlign val="subscript"/>
        <sz val="12"/>
        <rFont val="Arial"/>
        <charset val="134"/>
      </rPr>
      <t>max</t>
    </r>
  </si>
  <si>
    <r>
      <rPr>
        <sz val="12"/>
        <rFont val="Arial"/>
        <charset val="134"/>
      </rPr>
      <t>m</t>
    </r>
    <r>
      <rPr>
        <vertAlign val="superscript"/>
        <sz val="12"/>
        <rFont val="Arial"/>
        <charset val="134"/>
      </rPr>
      <t>3</t>
    </r>
    <r>
      <rPr>
        <sz val="12"/>
        <rFont val="Arial"/>
        <charset val="134"/>
      </rPr>
      <t>/s</t>
    </r>
  </si>
  <si>
    <t xml:space="preserve">2.JUNTAI Aeration Equipment----calculation result
</t>
  </si>
  <si>
    <t>Total effective volume of the pool</t>
  </si>
  <si>
    <r>
      <rPr>
        <sz val="12"/>
        <rFont val="Arial"/>
        <charset val="134"/>
      </rPr>
      <t>V=Q</t>
    </r>
    <r>
      <rPr>
        <vertAlign val="subscript"/>
        <sz val="12"/>
        <rFont val="Arial"/>
        <charset val="134"/>
      </rPr>
      <t>max</t>
    </r>
    <r>
      <rPr>
        <sz val="12"/>
        <rFont val="Arial"/>
        <charset val="134"/>
      </rPr>
      <t>*t</t>
    </r>
  </si>
  <si>
    <r>
      <rPr>
        <sz val="12"/>
        <rFont val="Arial"/>
        <charset val="134"/>
      </rPr>
      <t>m</t>
    </r>
    <r>
      <rPr>
        <vertAlign val="superscript"/>
        <sz val="12"/>
        <rFont val="Arial"/>
        <charset val="134"/>
      </rPr>
      <t>3</t>
    </r>
  </si>
  <si>
    <t>Epidemic time at maximum design flow</t>
  </si>
  <si>
    <t>t</t>
  </si>
  <si>
    <t>min</t>
  </si>
  <si>
    <t>1~3</t>
  </si>
  <si>
    <t>Water flow cross-section area</t>
  </si>
  <si>
    <r>
      <rPr>
        <sz val="12"/>
        <rFont val="Arial"/>
        <charset val="134"/>
      </rPr>
      <t>A=Q</t>
    </r>
    <r>
      <rPr>
        <vertAlign val="subscript"/>
        <sz val="12"/>
        <rFont val="Arial"/>
        <charset val="134"/>
      </rPr>
      <t>max</t>
    </r>
    <r>
      <rPr>
        <sz val="12"/>
        <rFont val="Arial"/>
        <charset val="134"/>
      </rPr>
      <t>/v</t>
    </r>
    <r>
      <rPr>
        <vertAlign val="subscript"/>
        <sz val="12"/>
        <rFont val="Arial"/>
        <charset val="134"/>
      </rPr>
      <t>1</t>
    </r>
  </si>
  <si>
    <r>
      <rPr>
        <sz val="12"/>
        <rFont val="Arial"/>
        <charset val="134"/>
      </rPr>
      <t>m</t>
    </r>
    <r>
      <rPr>
        <vertAlign val="superscript"/>
        <sz val="12"/>
        <rFont val="Arial"/>
        <charset val="134"/>
      </rPr>
      <t>2</t>
    </r>
  </si>
  <si>
    <t xml:space="preserve">Horizontal flow rate at maximum design flow </t>
  </si>
  <si>
    <r>
      <rPr>
        <sz val="12"/>
        <rFont val="Arial"/>
        <charset val="134"/>
      </rPr>
      <t>v</t>
    </r>
    <r>
      <rPr>
        <vertAlign val="subscript"/>
        <sz val="12"/>
        <rFont val="Arial"/>
        <charset val="134"/>
      </rPr>
      <t>1</t>
    </r>
  </si>
  <si>
    <t>m/s</t>
  </si>
  <si>
    <t>0.06~0.12</t>
  </si>
  <si>
    <t>Total pool width</t>
  </si>
  <si>
    <r>
      <rPr>
        <sz val="12"/>
        <rFont val="Arial"/>
        <charset val="134"/>
      </rPr>
      <t>B=A/h</t>
    </r>
    <r>
      <rPr>
        <vertAlign val="subscript"/>
        <sz val="12"/>
        <rFont val="Arial"/>
        <charset val="134"/>
      </rPr>
      <t>2</t>
    </r>
  </si>
  <si>
    <t>m</t>
  </si>
  <si>
    <t>Final take</t>
  </si>
  <si>
    <t>Design effective water depth</t>
  </si>
  <si>
    <r>
      <rPr>
        <sz val="12"/>
        <rFont val="Arial"/>
        <charset val="134"/>
      </rPr>
      <t>h</t>
    </r>
    <r>
      <rPr>
        <vertAlign val="subscript"/>
        <sz val="12"/>
        <rFont val="Arial"/>
        <charset val="134"/>
      </rPr>
      <t>2</t>
    </r>
  </si>
  <si>
    <t>2~3m</t>
  </si>
  <si>
    <t>Pool width per cell</t>
  </si>
  <si>
    <t>b=B/n</t>
  </si>
  <si>
    <t>Pool width to depth ratio</t>
  </si>
  <si>
    <r>
      <rPr>
        <sz val="12"/>
        <rFont val="Arial"/>
        <charset val="134"/>
      </rPr>
      <t>b/h</t>
    </r>
    <r>
      <rPr>
        <vertAlign val="subscript"/>
        <sz val="12"/>
        <rFont val="Arial"/>
        <charset val="134"/>
      </rPr>
      <t>2</t>
    </r>
  </si>
  <si>
    <t>1~1.5</t>
  </si>
  <si>
    <t>Number of compartments</t>
  </si>
  <si>
    <t>n</t>
  </si>
  <si>
    <t>格</t>
  </si>
  <si>
    <t>Pool length</t>
  </si>
  <si>
    <t>L=V/A</t>
  </si>
  <si>
    <t>Length to width ratio</t>
  </si>
  <si>
    <t>L:b</t>
  </si>
  <si>
    <r>
      <rPr>
        <sz val="12"/>
        <rFont val="宋体"/>
        <charset val="134"/>
      </rPr>
      <t xml:space="preserve">Recommended aspect ratio </t>
    </r>
    <r>
      <rPr>
        <sz val="12"/>
        <rFont val="Arial"/>
        <charset val="134"/>
      </rPr>
      <t>5</t>
    </r>
    <r>
      <rPr>
        <sz val="12"/>
        <rFont val="宋体"/>
        <charset val="134"/>
      </rPr>
      <t>：</t>
    </r>
    <r>
      <rPr>
        <sz val="12"/>
        <rFont val="Arial"/>
        <charset val="134"/>
      </rPr>
      <t>1</t>
    </r>
  </si>
  <si>
    <t>Total effective volume of pool</t>
  </si>
  <si>
    <t>V</t>
  </si>
  <si>
    <t>Cross-sectional area of water flow</t>
  </si>
  <si>
    <t>A</t>
  </si>
  <si>
    <t>Width of sand sedimentation 
tank opening</t>
  </si>
  <si>
    <r>
      <rPr>
        <sz val="12"/>
        <rFont val="Arial"/>
        <charset val="134"/>
      </rPr>
      <t>b</t>
    </r>
    <r>
      <rPr>
        <vertAlign val="subscript"/>
        <sz val="12"/>
        <rFont val="Arial"/>
        <charset val="134"/>
      </rPr>
      <t>1</t>
    </r>
    <r>
      <rPr>
        <sz val="12"/>
        <rFont val="Arial"/>
        <charset val="134"/>
      </rPr>
      <t>=2*h</t>
    </r>
    <r>
      <rPr>
        <vertAlign val="subscript"/>
        <sz val="12"/>
        <rFont val="Arial"/>
        <charset val="134"/>
      </rPr>
      <t>3</t>
    </r>
    <r>
      <rPr>
        <sz val="12"/>
        <rFont val="Arial"/>
        <charset val="134"/>
      </rPr>
      <t>*ctga+b</t>
    </r>
    <r>
      <rPr>
        <vertAlign val="subscript"/>
        <sz val="12"/>
        <rFont val="Arial"/>
        <charset val="134"/>
      </rPr>
      <t>2</t>
    </r>
  </si>
  <si>
    <t>Height of sinker</t>
  </si>
  <si>
    <r>
      <rPr>
        <sz val="12"/>
        <rFont val="Arial"/>
        <charset val="134"/>
      </rPr>
      <t>h</t>
    </r>
    <r>
      <rPr>
        <vertAlign val="subscript"/>
        <sz val="12"/>
        <rFont val="Arial"/>
        <charset val="134"/>
      </rPr>
      <t>3</t>
    </r>
  </si>
  <si>
    <t>Angle between the sloping wall of the sinkhole and the horizontal plane</t>
  </si>
  <si>
    <t>a</t>
  </si>
  <si>
    <t>°</t>
  </si>
  <si>
    <t>Width of the bottom of the sinkhole</t>
  </si>
  <si>
    <r>
      <rPr>
        <sz val="12"/>
        <rFont val="Arial"/>
        <charset val="134"/>
      </rPr>
      <t>b</t>
    </r>
    <r>
      <rPr>
        <vertAlign val="subscript"/>
        <sz val="12"/>
        <rFont val="Arial"/>
        <charset val="134"/>
      </rPr>
      <t>2</t>
    </r>
  </si>
  <si>
    <t>Volume of each sedimentation tank</t>
  </si>
  <si>
    <r>
      <rPr>
        <sz val="12"/>
        <rFont val="Arial"/>
        <charset val="134"/>
      </rPr>
      <t>V</t>
    </r>
    <r>
      <rPr>
        <vertAlign val="subscript"/>
        <sz val="12"/>
        <rFont val="Arial"/>
        <charset val="134"/>
      </rPr>
      <t>1</t>
    </r>
    <r>
      <rPr>
        <sz val="12"/>
        <rFont val="Arial"/>
        <charset val="134"/>
      </rPr>
      <t>=(b</t>
    </r>
    <r>
      <rPr>
        <vertAlign val="subscript"/>
        <sz val="12"/>
        <rFont val="Arial"/>
        <charset val="134"/>
      </rPr>
      <t>1</t>
    </r>
    <r>
      <rPr>
        <sz val="12"/>
        <rFont val="Arial"/>
        <charset val="134"/>
      </rPr>
      <t>+b</t>
    </r>
    <r>
      <rPr>
        <vertAlign val="subscript"/>
        <sz val="12"/>
        <rFont val="Arial"/>
        <charset val="134"/>
      </rPr>
      <t>2</t>
    </r>
    <r>
      <rPr>
        <sz val="12"/>
        <rFont val="Arial"/>
        <charset val="134"/>
      </rPr>
      <t>)/2*h</t>
    </r>
    <r>
      <rPr>
        <vertAlign val="subscript"/>
        <sz val="12"/>
        <rFont val="Arial"/>
        <charset val="134"/>
      </rPr>
      <t>3</t>
    </r>
    <r>
      <rPr>
        <sz val="12"/>
        <rFont val="Arial"/>
        <charset val="134"/>
      </rPr>
      <t>*L</t>
    </r>
  </si>
  <si>
    <t>Total volume required for 
sand sedimentation tank</t>
  </si>
  <si>
    <r>
      <rPr>
        <sz val="12"/>
        <rFont val="Arial"/>
        <charset val="134"/>
      </rPr>
      <t>V=(Q</t>
    </r>
    <r>
      <rPr>
        <vertAlign val="subscript"/>
        <sz val="12"/>
        <rFont val="Arial"/>
        <charset val="134"/>
      </rPr>
      <t>max</t>
    </r>
    <r>
      <rPr>
        <sz val="12"/>
        <rFont val="Arial"/>
        <charset val="134"/>
      </rPr>
      <t>*x*T*3600)/</t>
    </r>
    <r>
      <rPr>
        <sz val="12"/>
        <rFont val="宋体"/>
        <charset val="134"/>
      </rPr>
      <t>（</t>
    </r>
    <r>
      <rPr>
        <sz val="12"/>
        <rFont val="Arial"/>
        <charset val="134"/>
      </rPr>
      <t>K</t>
    </r>
    <r>
      <rPr>
        <vertAlign val="subscript"/>
        <sz val="12"/>
        <rFont val="Arial"/>
        <charset val="134"/>
      </rPr>
      <t>z</t>
    </r>
    <r>
      <rPr>
        <sz val="12"/>
        <rFont val="Arial"/>
        <charset val="134"/>
      </rPr>
      <t>*10</t>
    </r>
    <r>
      <rPr>
        <vertAlign val="superscript"/>
        <sz val="12"/>
        <rFont val="Arial"/>
        <charset val="134"/>
      </rPr>
      <t>6</t>
    </r>
    <r>
      <rPr>
        <sz val="12"/>
        <rFont val="Arial"/>
        <charset val="134"/>
      </rPr>
      <t>)</t>
    </r>
  </si>
  <si>
    <t>Sand sedimentation volume</t>
  </si>
  <si>
    <t>x</t>
  </si>
  <si>
    <r>
      <rPr>
        <sz val="12"/>
        <rFont val="Arial"/>
        <charset val="134"/>
      </rPr>
      <t>m</t>
    </r>
    <r>
      <rPr>
        <vertAlign val="superscript"/>
        <sz val="12"/>
        <rFont val="Arial"/>
        <charset val="134"/>
      </rPr>
      <t>3</t>
    </r>
    <r>
      <rPr>
        <sz val="12"/>
        <rFont val="Arial"/>
        <charset val="134"/>
      </rPr>
      <t>/m</t>
    </r>
    <r>
      <rPr>
        <vertAlign val="superscript"/>
        <sz val="12"/>
        <rFont val="Arial"/>
        <charset val="134"/>
      </rPr>
      <t xml:space="preserve">3  </t>
    </r>
  </si>
  <si>
    <t>Sewage</t>
  </si>
  <si>
    <t>Sand injection time</t>
  </si>
  <si>
    <t>T</t>
  </si>
  <si>
    <t>h</t>
  </si>
  <si>
    <t>≤48h</t>
  </si>
  <si>
    <t>Volume required for each 
sedimentation tank</t>
  </si>
  <si>
    <t>V`=V/n</t>
  </si>
  <si>
    <t>Height of sloping part of tank bottom</t>
  </si>
  <si>
    <r>
      <rPr>
        <sz val="12"/>
        <rFont val="Arial"/>
        <charset val="134"/>
      </rPr>
      <t>h</t>
    </r>
    <r>
      <rPr>
        <vertAlign val="subscript"/>
        <sz val="12"/>
        <rFont val="Arial"/>
        <charset val="134"/>
      </rPr>
      <t>4</t>
    </r>
    <r>
      <rPr>
        <sz val="12"/>
        <rFont val="Arial"/>
        <charset val="134"/>
      </rPr>
      <t>=i*[(b-b</t>
    </r>
    <r>
      <rPr>
        <vertAlign val="subscript"/>
        <sz val="12"/>
        <rFont val="Arial"/>
        <charset val="134"/>
      </rPr>
      <t>1</t>
    </r>
    <r>
      <rPr>
        <sz val="12"/>
        <rFont val="Arial"/>
        <charset val="134"/>
      </rPr>
      <t>)/2]</t>
    </r>
  </si>
  <si>
    <t>Over height</t>
  </si>
  <si>
    <r>
      <rPr>
        <sz val="12"/>
        <rFont val="Arial"/>
        <charset val="134"/>
      </rPr>
      <t>h</t>
    </r>
    <r>
      <rPr>
        <vertAlign val="subscript"/>
        <sz val="12"/>
        <rFont val="Arial"/>
        <charset val="134"/>
      </rPr>
      <t>1</t>
    </r>
  </si>
  <si>
    <t>Slope of pool bottom</t>
  </si>
  <si>
    <t>i</t>
  </si>
  <si>
    <t>Total pool height</t>
  </si>
  <si>
    <r>
      <rPr>
        <sz val="12"/>
        <rFont val="Arial"/>
        <charset val="134"/>
      </rPr>
      <t>H=h</t>
    </r>
    <r>
      <rPr>
        <vertAlign val="subscript"/>
        <sz val="12"/>
        <rFont val="Arial"/>
        <charset val="134"/>
      </rPr>
      <t>1</t>
    </r>
    <r>
      <rPr>
        <sz val="12"/>
        <rFont val="Arial"/>
        <charset val="134"/>
      </rPr>
      <t>+h</t>
    </r>
    <r>
      <rPr>
        <vertAlign val="subscript"/>
        <sz val="12"/>
        <rFont val="Arial"/>
        <charset val="134"/>
      </rPr>
      <t>2</t>
    </r>
    <r>
      <rPr>
        <sz val="12"/>
        <rFont val="Arial"/>
        <charset val="134"/>
      </rPr>
      <t>+h</t>
    </r>
    <r>
      <rPr>
        <vertAlign val="subscript"/>
        <sz val="12"/>
        <rFont val="Arial"/>
        <charset val="134"/>
      </rPr>
      <t>3</t>
    </r>
    <r>
      <rPr>
        <sz val="12"/>
        <rFont val="Arial"/>
        <charset val="134"/>
      </rPr>
      <t>+h</t>
    </r>
    <r>
      <rPr>
        <vertAlign val="subscript"/>
        <sz val="12"/>
        <rFont val="Arial"/>
        <charset val="134"/>
      </rPr>
      <t>4</t>
    </r>
  </si>
  <si>
    <t>Air volume required per hour</t>
  </si>
  <si>
    <r>
      <rPr>
        <sz val="12"/>
        <rFont val="Arial"/>
        <charset val="134"/>
      </rPr>
      <t>q=d*Q</t>
    </r>
    <r>
      <rPr>
        <vertAlign val="subscript"/>
        <sz val="12"/>
        <rFont val="Arial"/>
        <charset val="134"/>
      </rPr>
      <t>max</t>
    </r>
    <r>
      <rPr>
        <sz val="12"/>
        <rFont val="Arial"/>
        <charset val="134"/>
      </rPr>
      <t>*3600</t>
    </r>
  </si>
  <si>
    <r>
      <rPr>
        <sz val="12"/>
        <rFont val="Arial"/>
        <charset val="134"/>
      </rPr>
      <t>m</t>
    </r>
    <r>
      <rPr>
        <vertAlign val="superscript"/>
        <sz val="12"/>
        <rFont val="Arial"/>
        <charset val="134"/>
      </rPr>
      <t>3</t>
    </r>
    <r>
      <rPr>
        <sz val="12"/>
        <rFont val="Arial"/>
        <charset val="134"/>
      </rPr>
      <t>/h</t>
    </r>
  </si>
  <si>
    <r>
      <rPr>
        <sz val="12"/>
        <rFont val="Arial"/>
        <charset val="134"/>
      </rPr>
      <t>m</t>
    </r>
    <r>
      <rPr>
        <vertAlign val="superscript"/>
        <sz val="12"/>
        <rFont val="Arial"/>
        <charset val="134"/>
      </rPr>
      <t>3</t>
    </r>
    <r>
      <rPr>
        <sz val="12"/>
        <rFont val="Arial"/>
        <charset val="134"/>
      </rPr>
      <t>/min</t>
    </r>
  </si>
  <si>
    <t>Air volume required for 1m3 sewage</t>
  </si>
  <si>
    <t>d</t>
  </si>
  <si>
    <r>
      <rPr>
        <sz val="12"/>
        <rFont val="Arial"/>
        <charset val="134"/>
      </rPr>
      <t>m</t>
    </r>
    <r>
      <rPr>
        <vertAlign val="superscript"/>
        <sz val="12"/>
        <rFont val="Arial"/>
        <charset val="134"/>
      </rPr>
      <t>3</t>
    </r>
    <r>
      <rPr>
        <sz val="12"/>
        <rFont val="Arial"/>
        <charset val="134"/>
      </rPr>
      <t>/m</t>
    </r>
    <r>
      <rPr>
        <vertAlign val="superscript"/>
        <sz val="12"/>
        <rFont val="Arial"/>
        <charset val="134"/>
      </rPr>
      <t>3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</si>
</sst>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_ "/>
  </numFmts>
  <fonts count="42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2"/>
      <name val="Arial"/>
      <charset val="134"/>
    </font>
    <font>
      <sz val="11"/>
      <color theme="0"/>
      <name val="Arial"/>
      <charset val="134"/>
    </font>
    <font>
      <b/>
      <sz val="16"/>
      <color rgb="FFFF0000"/>
      <name val="Arial"/>
      <charset val="134"/>
    </font>
    <font>
      <b/>
      <sz val="16"/>
      <color theme="1"/>
      <name val="Arial"/>
      <charset val="134"/>
    </font>
    <font>
      <b/>
      <sz val="16"/>
      <color theme="0"/>
      <name val="Arial"/>
      <charset val="134"/>
    </font>
    <font>
      <b/>
      <sz val="36"/>
      <color theme="1"/>
      <name val="Arial"/>
      <charset val="134"/>
    </font>
    <font>
      <b/>
      <sz val="36"/>
      <color theme="0"/>
      <name val="Arial"/>
      <charset val="134"/>
    </font>
    <font>
      <b/>
      <sz val="16"/>
      <color theme="4"/>
      <name val="Arial"/>
      <charset val="134"/>
    </font>
    <font>
      <sz val="16"/>
      <color theme="1"/>
      <name val="Arial"/>
      <charset val="134"/>
    </font>
    <font>
      <sz val="16"/>
      <color theme="0"/>
      <name val="Arial"/>
      <charset val="134"/>
    </font>
    <font>
      <sz val="22"/>
      <name val="Arial"/>
      <charset val="134"/>
    </font>
    <font>
      <sz val="22"/>
      <color theme="0"/>
      <name val="Arial"/>
      <charset val="134"/>
    </font>
    <font>
      <sz val="12"/>
      <color theme="0"/>
      <name val="Arial"/>
      <charset val="134"/>
    </font>
    <font>
      <sz val="22"/>
      <color theme="1"/>
      <name val="Arial"/>
      <charset val="134"/>
    </font>
    <font>
      <sz val="12"/>
      <name val="宋体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theme="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7" tint="-0.25"/>
      <name val="Arial"/>
      <charset val="134"/>
    </font>
    <font>
      <vertAlign val="superscript"/>
      <sz val="12"/>
      <name val="Arial"/>
      <charset val="134"/>
    </font>
    <font>
      <vertAlign val="subscript"/>
      <sz val="12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17" borderId="18" applyNumberFormat="0" applyAlignment="0" applyProtection="0">
      <alignment vertical="center"/>
    </xf>
    <xf numFmtId="0" fontId="33" fillId="17" borderId="14" applyNumberFormat="0" applyAlignment="0" applyProtection="0">
      <alignment vertical="center"/>
    </xf>
    <xf numFmtId="0" fontId="34" fillId="18" borderId="1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/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76" fontId="14" fillId="5" borderId="5" xfId="0" applyNumberFormat="1" applyFont="1" applyFill="1" applyBorder="1" applyAlignment="1">
      <alignment horizontal="center" vertical="center" wrapText="1"/>
    </xf>
    <xf numFmtId="176" fontId="2" fillId="4" borderId="5" xfId="0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176" fontId="14" fillId="6" borderId="5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178" fontId="14" fillId="5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/>
    <xf numFmtId="178" fontId="14" fillId="6" borderId="5" xfId="0" applyNumberFormat="1" applyFont="1" applyFill="1" applyBorder="1" applyAlignment="1">
      <alignment horizontal="center" vertical="center" wrapText="1"/>
    </xf>
    <xf numFmtId="178" fontId="2" fillId="4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>
      <alignment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/>
    <xf numFmtId="0" fontId="2" fillId="0" borderId="5" xfId="0" applyFont="1" applyFill="1" applyBorder="1" applyAlignment="1"/>
    <xf numFmtId="0" fontId="1" fillId="0" borderId="5" xfId="0" applyFont="1" applyFill="1" applyBorder="1">
      <alignment vertical="center"/>
    </xf>
    <xf numFmtId="178" fontId="14" fillId="0" borderId="5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78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wrapText="1"/>
    </xf>
    <xf numFmtId="177" fontId="14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178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1" fillId="0" borderId="7" xfId="0" applyFont="1" applyBorder="1">
      <alignment vertical="center"/>
    </xf>
    <xf numFmtId="0" fontId="18" fillId="0" borderId="1" xfId="0" applyFont="1" applyFill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259715</xdr:colOff>
      <xdr:row>0</xdr:row>
      <xdr:rowOff>254000</xdr:rowOff>
    </xdr:from>
    <xdr:to>
      <xdr:col>1</xdr:col>
      <xdr:colOff>102870</xdr:colOff>
      <xdr:row>4</xdr:row>
      <xdr:rowOff>151130</xdr:rowOff>
    </xdr:to>
    <xdr:pic>
      <xdr:nvPicPr>
        <xdr:cNvPr id="2" name="图片 1" descr="LOGOai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715" y="254000"/>
          <a:ext cx="2640965" cy="655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2"/>
  <sheetViews>
    <sheetView tabSelected="1" zoomScale="85" zoomScaleNormal="85" topLeftCell="A14" workbookViewId="0">
      <selection activeCell="J6" sqref="J6"/>
    </sheetView>
  </sheetViews>
  <sheetFormatPr defaultColWidth="9" defaultRowHeight="14.25"/>
  <cols>
    <col min="1" max="1" width="36.7166666666667" style="6" customWidth="1"/>
    <col min="2" max="2" width="32.6583333333333" style="6" customWidth="1"/>
    <col min="3" max="3" width="8.375" style="7" customWidth="1"/>
    <col min="4" max="4" width="15.4666666666667" style="6" customWidth="1"/>
    <col min="5" max="5" width="39.0583333333333" style="6" customWidth="1"/>
    <col min="6" max="6" width="43.75" style="6" customWidth="1"/>
    <col min="7" max="11" width="9" style="6"/>
    <col min="12" max="12" width="49.875" style="6" customWidth="1"/>
    <col min="13" max="16384" width="9" style="6"/>
  </cols>
  <sheetData>
    <row r="1" ht="21" customHeight="1" spans="1:6">
      <c r="A1" s="8" t="s">
        <v>0</v>
      </c>
      <c r="B1" s="9"/>
      <c r="C1" s="10"/>
      <c r="D1" s="9"/>
      <c r="E1" s="9"/>
      <c r="F1" s="9"/>
    </row>
    <row r="2" spans="1:6">
      <c r="A2" s="9"/>
      <c r="B2" s="9"/>
      <c r="C2" s="10"/>
      <c r="D2" s="9"/>
      <c r="E2" s="9"/>
      <c r="F2" s="9"/>
    </row>
    <row r="3" ht="13.5" spans="1:6">
      <c r="A3" s="9"/>
      <c r="B3" s="9"/>
      <c r="C3" s="10"/>
      <c r="D3" s="9"/>
      <c r="E3" s="9"/>
      <c r="F3" s="9"/>
    </row>
    <row r="4" ht="11" customHeight="1" spans="1:6">
      <c r="A4" s="9"/>
      <c r="B4" s="9"/>
      <c r="C4" s="10"/>
      <c r="D4" s="9"/>
      <c r="E4" s="9"/>
      <c r="F4" s="9"/>
    </row>
    <row r="5" ht="72" customHeight="1" spans="1:15">
      <c r="A5" s="9"/>
      <c r="B5" s="9"/>
      <c r="C5" s="10"/>
      <c r="D5" s="9"/>
      <c r="E5" s="9"/>
      <c r="F5" s="9"/>
      <c r="M5" s="6" t="s">
        <v>1</v>
      </c>
      <c r="O5" s="6" t="s">
        <v>1</v>
      </c>
    </row>
    <row r="6" ht="92" customHeight="1" spans="1:12">
      <c r="A6" s="11" t="s">
        <v>2</v>
      </c>
      <c r="B6" s="12"/>
      <c r="C6" s="13"/>
      <c r="D6" s="12"/>
      <c r="E6" s="12"/>
      <c r="F6" s="12"/>
      <c r="L6" s="64"/>
    </row>
    <row r="7" ht="86" customHeight="1" spans="1:6">
      <c r="A7" s="14" t="s">
        <v>3</v>
      </c>
      <c r="B7" s="15"/>
      <c r="C7" s="16"/>
      <c r="D7" s="15"/>
      <c r="E7" s="15"/>
      <c r="F7" s="15"/>
    </row>
    <row r="8" ht="35" customHeight="1" spans="1:6">
      <c r="A8" s="17" t="s">
        <v>4</v>
      </c>
      <c r="B8" s="17"/>
      <c r="C8" s="18"/>
      <c r="D8" s="17"/>
      <c r="E8" s="17"/>
      <c r="F8" s="17"/>
    </row>
    <row r="9" ht="28" customHeight="1" spans="1:7">
      <c r="A9" s="19" t="s">
        <v>5</v>
      </c>
      <c r="B9" s="20" t="s">
        <v>6</v>
      </c>
      <c r="C9" s="21">
        <v>20000</v>
      </c>
      <c r="D9" s="20" t="s">
        <v>7</v>
      </c>
      <c r="E9" s="20"/>
      <c r="F9" s="20"/>
      <c r="G9" s="22"/>
    </row>
    <row r="10" ht="32" customHeight="1" spans="1:7">
      <c r="A10" s="23" t="s">
        <v>8</v>
      </c>
      <c r="B10" s="24" t="s">
        <v>9</v>
      </c>
      <c r="C10" s="25">
        <v>1.5</v>
      </c>
      <c r="D10" s="24"/>
      <c r="E10" s="26"/>
      <c r="F10" s="24"/>
      <c r="G10" s="22"/>
    </row>
    <row r="11" ht="28" customHeight="1" spans="1:7">
      <c r="A11" s="23" t="s">
        <v>10</v>
      </c>
      <c r="B11" s="24" t="s">
        <v>11</v>
      </c>
      <c r="C11" s="27">
        <f>C9*C10</f>
        <v>30000</v>
      </c>
      <c r="D11" s="24" t="s">
        <v>7</v>
      </c>
      <c r="E11" s="26">
        <f>C11/24/3600</f>
        <v>0.347222222222222</v>
      </c>
      <c r="F11" s="24" t="s">
        <v>12</v>
      </c>
      <c r="G11" s="22"/>
    </row>
    <row r="12" ht="22" customHeight="1" spans="1:7">
      <c r="A12" s="28"/>
      <c r="B12" s="28"/>
      <c r="C12" s="28"/>
      <c r="D12" s="28"/>
      <c r="E12" s="28"/>
      <c r="F12" s="28"/>
      <c r="G12" s="22"/>
    </row>
    <row r="13" ht="34" customHeight="1" spans="1:7">
      <c r="A13" s="29" t="s">
        <v>13</v>
      </c>
      <c r="B13" s="30"/>
      <c r="C13" s="30"/>
      <c r="D13" s="30"/>
      <c r="E13" s="30"/>
      <c r="F13" s="30"/>
      <c r="G13" s="22"/>
    </row>
    <row r="14" ht="74" customHeight="1" spans="1:7">
      <c r="A14" s="31" t="s">
        <v>14</v>
      </c>
      <c r="B14" s="24" t="s">
        <v>15</v>
      </c>
      <c r="C14" s="32">
        <f>E11*C15*60</f>
        <v>45.8333333333333</v>
      </c>
      <c r="D14" s="24" t="s">
        <v>16</v>
      </c>
      <c r="E14" s="24"/>
      <c r="F14" s="24"/>
      <c r="G14" s="22"/>
    </row>
    <row r="15" ht="60" customHeight="1" spans="1:7">
      <c r="A15" s="31" t="s">
        <v>17</v>
      </c>
      <c r="B15" s="24" t="s">
        <v>18</v>
      </c>
      <c r="C15" s="25">
        <v>2.2</v>
      </c>
      <c r="D15" s="24" t="s">
        <v>19</v>
      </c>
      <c r="E15" s="24" t="s">
        <v>20</v>
      </c>
      <c r="F15" s="24"/>
      <c r="G15" s="22"/>
    </row>
    <row r="16" ht="34" customHeight="1" spans="1:7">
      <c r="A16" s="31" t="s">
        <v>21</v>
      </c>
      <c r="B16" s="24" t="s">
        <v>22</v>
      </c>
      <c r="C16" s="32">
        <f>E11/C17</f>
        <v>4.34027777777778</v>
      </c>
      <c r="D16" s="24" t="s">
        <v>23</v>
      </c>
      <c r="E16" s="24"/>
      <c r="F16" s="24"/>
      <c r="G16" s="22"/>
    </row>
    <row r="17" ht="53" customHeight="1" spans="1:9">
      <c r="A17" s="31" t="s">
        <v>24</v>
      </c>
      <c r="B17" s="24" t="s">
        <v>25</v>
      </c>
      <c r="C17" s="33">
        <v>0.08</v>
      </c>
      <c r="D17" s="24" t="s">
        <v>26</v>
      </c>
      <c r="E17" s="24" t="s">
        <v>27</v>
      </c>
      <c r="F17" s="24"/>
      <c r="G17" s="22"/>
      <c r="H17" s="22"/>
      <c r="I17" s="22"/>
    </row>
    <row r="18" s="1" customFormat="1" ht="38" customHeight="1" spans="1:6">
      <c r="A18" s="31" t="s">
        <v>28</v>
      </c>
      <c r="B18" s="24" t="s">
        <v>29</v>
      </c>
      <c r="C18" s="32">
        <f>C16/C20</f>
        <v>2.17013888888889</v>
      </c>
      <c r="D18" s="24" t="s">
        <v>30</v>
      </c>
      <c r="E18" s="24"/>
      <c r="F18" s="24"/>
    </row>
    <row r="19" ht="36" customHeight="1" spans="1:7">
      <c r="A19" s="31"/>
      <c r="B19" s="34" t="s">
        <v>31</v>
      </c>
      <c r="C19" s="25">
        <v>2.2</v>
      </c>
      <c r="D19" s="24" t="s">
        <v>30</v>
      </c>
      <c r="E19" s="24"/>
      <c r="F19" s="24"/>
      <c r="G19" s="22"/>
    </row>
    <row r="20" ht="37" customHeight="1" spans="1:9">
      <c r="A20" s="31" t="s">
        <v>32</v>
      </c>
      <c r="B20" s="24" t="s">
        <v>33</v>
      </c>
      <c r="C20" s="25">
        <v>2</v>
      </c>
      <c r="D20" s="24" t="s">
        <v>30</v>
      </c>
      <c r="E20" s="24" t="s">
        <v>34</v>
      </c>
      <c r="F20" s="24"/>
      <c r="G20" s="22"/>
      <c r="H20" s="22"/>
      <c r="I20" s="22"/>
    </row>
    <row r="21" ht="37" customHeight="1" spans="1:10">
      <c r="A21" s="31" t="s">
        <v>35</v>
      </c>
      <c r="B21" s="24" t="s">
        <v>36</v>
      </c>
      <c r="C21" s="32">
        <f>C19/C23</f>
        <v>2.2</v>
      </c>
      <c r="D21" s="24" t="s">
        <v>30</v>
      </c>
      <c r="E21" s="24"/>
      <c r="F21" s="24"/>
      <c r="G21" s="35"/>
      <c r="H21" s="36"/>
      <c r="I21" s="36"/>
      <c r="J21" s="36"/>
    </row>
    <row r="22" ht="30" customHeight="1" spans="1:10">
      <c r="A22" s="31" t="s">
        <v>37</v>
      </c>
      <c r="B22" s="24" t="s">
        <v>38</v>
      </c>
      <c r="C22" s="32">
        <f>C21/C20</f>
        <v>1.1</v>
      </c>
      <c r="D22" s="24"/>
      <c r="E22" s="24" t="s">
        <v>39</v>
      </c>
      <c r="F22" s="24"/>
      <c r="G22" s="35"/>
      <c r="H22" s="36"/>
      <c r="I22" s="36"/>
      <c r="J22" s="36"/>
    </row>
    <row r="23" ht="33" customHeight="1" spans="1:10">
      <c r="A23" s="31" t="s">
        <v>40</v>
      </c>
      <c r="B23" s="24" t="s">
        <v>41</v>
      </c>
      <c r="C23" s="25">
        <v>1</v>
      </c>
      <c r="D23" s="34" t="s">
        <v>42</v>
      </c>
      <c r="E23" s="24"/>
      <c r="F23" s="24"/>
      <c r="G23" s="35"/>
      <c r="H23" s="36"/>
      <c r="I23" s="36"/>
      <c r="J23" s="36"/>
    </row>
    <row r="24" ht="32" customHeight="1" spans="1:7">
      <c r="A24" s="31" t="s">
        <v>43</v>
      </c>
      <c r="B24" s="24" t="s">
        <v>44</v>
      </c>
      <c r="C24" s="27">
        <f>C27/C28</f>
        <v>10.56</v>
      </c>
      <c r="D24" s="24" t="s">
        <v>30</v>
      </c>
      <c r="E24" s="24"/>
      <c r="F24" s="24"/>
      <c r="G24" s="22"/>
    </row>
    <row r="25" s="2" customFormat="1" ht="22" customHeight="1" spans="1:9">
      <c r="A25" s="31"/>
      <c r="B25" s="34" t="s">
        <v>31</v>
      </c>
      <c r="C25" s="25">
        <v>11</v>
      </c>
      <c r="D25" s="24" t="s">
        <v>30</v>
      </c>
      <c r="E25" s="24"/>
      <c r="F25" s="24"/>
      <c r="G25" s="37"/>
      <c r="H25" s="37"/>
      <c r="I25" s="38"/>
    </row>
    <row r="26" s="2" customFormat="1" ht="48" customHeight="1" spans="1:9">
      <c r="A26" s="31" t="s">
        <v>45</v>
      </c>
      <c r="B26" s="24" t="s">
        <v>46</v>
      </c>
      <c r="C26" s="32">
        <f>C25/C21</f>
        <v>5</v>
      </c>
      <c r="D26" s="24"/>
      <c r="E26" s="34" t="s">
        <v>47</v>
      </c>
      <c r="F26" s="24"/>
      <c r="G26" s="38"/>
      <c r="H26" s="38"/>
      <c r="I26" s="38"/>
    </row>
    <row r="27" s="2" customFormat="1" ht="42" customHeight="1" spans="1:9">
      <c r="A27" s="31" t="s">
        <v>48</v>
      </c>
      <c r="B27" s="24" t="s">
        <v>49</v>
      </c>
      <c r="C27" s="32">
        <f>C14</f>
        <v>45.8333333333333</v>
      </c>
      <c r="D27" s="24" t="s">
        <v>16</v>
      </c>
      <c r="E27" s="24"/>
      <c r="F27" s="24"/>
      <c r="G27" s="38"/>
      <c r="H27" s="38"/>
      <c r="I27" s="38"/>
    </row>
    <row r="28" s="2" customFormat="1" ht="56" customHeight="1" spans="1:9">
      <c r="A28" s="31" t="s">
        <v>50</v>
      </c>
      <c r="B28" s="24" t="s">
        <v>51</v>
      </c>
      <c r="C28" s="32">
        <f>C16</f>
        <v>4.34027777777778</v>
      </c>
      <c r="D28" s="24" t="s">
        <v>23</v>
      </c>
      <c r="E28" s="24"/>
      <c r="F28" s="24"/>
      <c r="G28" s="38"/>
      <c r="H28" s="38"/>
      <c r="I28" s="38"/>
    </row>
    <row r="29" s="2" customFormat="1" ht="47" customHeight="1" spans="1:9">
      <c r="A29" s="31" t="s">
        <v>52</v>
      </c>
      <c r="B29" s="39" t="s">
        <v>53</v>
      </c>
      <c r="C29" s="32">
        <f>2*C30*(1/TAN(RADIANS(C31)))+C32</f>
        <v>0.315470053837925</v>
      </c>
      <c r="D29" s="24" t="s">
        <v>30</v>
      </c>
      <c r="E29" s="24"/>
      <c r="F29" s="24"/>
      <c r="G29" s="38"/>
      <c r="H29" s="38"/>
      <c r="I29" s="38"/>
    </row>
    <row r="30" s="3" customFormat="1" ht="36" customHeight="1" spans="1:7">
      <c r="A30" s="40" t="s">
        <v>54</v>
      </c>
      <c r="B30" s="24" t="s">
        <v>55</v>
      </c>
      <c r="C30" s="25">
        <v>0.1</v>
      </c>
      <c r="D30" s="24" t="s">
        <v>30</v>
      </c>
      <c r="E30" s="24"/>
      <c r="F30" s="24"/>
      <c r="G30" s="41"/>
    </row>
    <row r="31" ht="55" customHeight="1" spans="1:7">
      <c r="A31" s="31" t="s">
        <v>56</v>
      </c>
      <c r="B31" s="24" t="s">
        <v>57</v>
      </c>
      <c r="C31" s="42">
        <v>60</v>
      </c>
      <c r="D31" s="24" t="s">
        <v>58</v>
      </c>
      <c r="E31" s="24"/>
      <c r="F31" s="24"/>
      <c r="G31" s="22"/>
    </row>
    <row r="32" ht="44" customHeight="1" spans="1:7">
      <c r="A32" s="40" t="s">
        <v>59</v>
      </c>
      <c r="B32" s="24" t="s">
        <v>60</v>
      </c>
      <c r="C32" s="42">
        <v>0.2</v>
      </c>
      <c r="D32" s="24" t="s">
        <v>30</v>
      </c>
      <c r="E32" s="24"/>
      <c r="F32" s="24"/>
      <c r="G32" s="22"/>
    </row>
    <row r="33" ht="41" customHeight="1" spans="1:7">
      <c r="A33" s="40" t="s">
        <v>61</v>
      </c>
      <c r="B33" s="24" t="s">
        <v>62</v>
      </c>
      <c r="C33" s="32">
        <f>(C29+C32)*C30/2*C24</f>
        <v>0.272168188426425</v>
      </c>
      <c r="D33" s="24" t="s">
        <v>16</v>
      </c>
      <c r="E33" s="24"/>
      <c r="F33" s="24"/>
      <c r="G33" s="22"/>
    </row>
    <row r="34" ht="41" customHeight="1" spans="1:7">
      <c r="A34" s="31" t="s">
        <v>63</v>
      </c>
      <c r="B34" s="24" t="s">
        <v>64</v>
      </c>
      <c r="C34" s="32">
        <f>E11*C35*C36*3600/C10/1000000</f>
        <v>1.2</v>
      </c>
      <c r="D34" s="24" t="s">
        <v>16</v>
      </c>
      <c r="E34" s="24"/>
      <c r="F34" s="24"/>
      <c r="G34" s="22"/>
    </row>
    <row r="35" s="3" customFormat="1" ht="38" customHeight="1" spans="1:7">
      <c r="A35" s="40" t="s">
        <v>65</v>
      </c>
      <c r="B35" s="24" t="s">
        <v>66</v>
      </c>
      <c r="C35" s="25">
        <v>30</v>
      </c>
      <c r="D35" s="24" t="s">
        <v>67</v>
      </c>
      <c r="E35" s="24" t="s">
        <v>68</v>
      </c>
      <c r="F35" s="24"/>
      <c r="G35" s="41"/>
    </row>
    <row r="36" ht="32" customHeight="1" spans="1:7">
      <c r="A36" s="40" t="s">
        <v>69</v>
      </c>
      <c r="B36" s="24" t="s">
        <v>70</v>
      </c>
      <c r="C36" s="25">
        <v>48</v>
      </c>
      <c r="D36" s="24" t="s">
        <v>71</v>
      </c>
      <c r="E36" s="24" t="s">
        <v>72</v>
      </c>
      <c r="F36" s="24"/>
      <c r="G36" s="22"/>
    </row>
    <row r="37" ht="50" customHeight="1" spans="1:7">
      <c r="A37" s="31" t="s">
        <v>73</v>
      </c>
      <c r="B37" s="24" t="s">
        <v>74</v>
      </c>
      <c r="C37" s="32">
        <f>C34/C23</f>
        <v>1.2</v>
      </c>
      <c r="D37" s="24" t="s">
        <v>16</v>
      </c>
      <c r="E37" s="24"/>
      <c r="F37" s="24"/>
      <c r="G37" s="22"/>
    </row>
    <row r="38" s="4" customFormat="1" ht="32" customHeight="1" spans="1:7">
      <c r="A38" s="40" t="s">
        <v>75</v>
      </c>
      <c r="B38" s="24" t="s">
        <v>76</v>
      </c>
      <c r="C38" s="32">
        <f>(C21-C29)/2*C40</f>
        <v>0.0565358983848622</v>
      </c>
      <c r="D38" s="24" t="s">
        <v>30</v>
      </c>
      <c r="E38" s="24"/>
      <c r="F38" s="24"/>
      <c r="G38" s="43"/>
    </row>
    <row r="39" s="4" customFormat="1" ht="24.75" customHeight="1" spans="1:7">
      <c r="A39" s="40" t="s">
        <v>77</v>
      </c>
      <c r="B39" s="24" t="s">
        <v>78</v>
      </c>
      <c r="C39" s="25">
        <v>0.3</v>
      </c>
      <c r="D39" s="24" t="s">
        <v>30</v>
      </c>
      <c r="E39" s="24"/>
      <c r="F39" s="24"/>
      <c r="G39" s="43"/>
    </row>
    <row r="40" s="4" customFormat="1" ht="26.25" customHeight="1" spans="1:7">
      <c r="A40" s="40" t="s">
        <v>79</v>
      </c>
      <c r="B40" s="24" t="s">
        <v>80</v>
      </c>
      <c r="C40" s="25">
        <v>0.06</v>
      </c>
      <c r="D40" s="24"/>
      <c r="E40" s="24"/>
      <c r="F40" s="24"/>
      <c r="G40" s="43"/>
    </row>
    <row r="41" s="4" customFormat="1" ht="33" customHeight="1" spans="1:7">
      <c r="A41" s="40" t="s">
        <v>81</v>
      </c>
      <c r="B41" s="24" t="s">
        <v>82</v>
      </c>
      <c r="C41" s="32">
        <f>C39+C38+C30+C20</f>
        <v>2.45653589838486</v>
      </c>
      <c r="D41" s="24" t="s">
        <v>30</v>
      </c>
      <c r="E41" s="24"/>
      <c r="F41" s="24"/>
      <c r="G41" s="43"/>
    </row>
    <row r="42" s="4" customFormat="1" ht="26" customHeight="1" spans="1:7">
      <c r="A42" s="31" t="s">
        <v>83</v>
      </c>
      <c r="B42" s="24" t="s">
        <v>84</v>
      </c>
      <c r="C42" s="44">
        <f>C43*E11*3600</f>
        <v>250</v>
      </c>
      <c r="D42" s="24" t="s">
        <v>85</v>
      </c>
      <c r="E42" s="45">
        <f>C42/60</f>
        <v>4.16666666666667</v>
      </c>
      <c r="F42" s="24" t="s">
        <v>86</v>
      </c>
      <c r="G42" s="43"/>
    </row>
    <row r="43" s="4" customFormat="1" ht="28.5" customHeight="1" spans="1:7">
      <c r="A43" s="31" t="s">
        <v>87</v>
      </c>
      <c r="B43" s="24" t="s">
        <v>88</v>
      </c>
      <c r="C43" s="33">
        <v>0.2</v>
      </c>
      <c r="D43" s="24" t="s">
        <v>89</v>
      </c>
      <c r="E43" s="24"/>
      <c r="F43" s="24"/>
      <c r="G43" s="43"/>
    </row>
    <row r="44" s="4" customFormat="1" ht="28.5" customHeight="1" spans="1:7">
      <c r="A44" s="46"/>
      <c r="B44" s="46"/>
      <c r="C44" s="47"/>
      <c r="D44" s="48"/>
      <c r="E44" s="49"/>
      <c r="F44" s="50"/>
      <c r="G44" s="43"/>
    </row>
    <row r="45" s="4" customFormat="1" ht="28.5" customHeight="1" spans="1:7">
      <c r="A45" s="51"/>
      <c r="B45" s="51"/>
      <c r="C45" s="52"/>
      <c r="D45" s="48"/>
      <c r="E45" s="50"/>
      <c r="F45" s="50"/>
      <c r="G45" s="43"/>
    </row>
    <row r="46" s="4" customFormat="1" ht="31" customHeight="1" spans="1:6">
      <c r="A46" s="5"/>
      <c r="B46" s="5"/>
      <c r="C46" s="5"/>
      <c r="D46" s="5"/>
      <c r="E46" s="5"/>
      <c r="F46" s="5"/>
    </row>
    <row r="47" s="4" customFormat="1" ht="27.75" customHeight="1" spans="1:6">
      <c r="A47" s="6"/>
      <c r="B47" s="6"/>
      <c r="C47" s="6"/>
      <c r="D47" s="6"/>
      <c r="E47" s="6"/>
      <c r="F47" s="6"/>
    </row>
    <row r="48" s="4" customFormat="1" ht="27.75" customHeight="1" spans="1:6">
      <c r="A48" s="6"/>
      <c r="B48" s="6"/>
      <c r="C48" s="53"/>
      <c r="D48" s="54"/>
      <c r="E48" s="55"/>
      <c r="F48" s="55"/>
    </row>
    <row r="49" s="4" customFormat="1" ht="27.75" customHeight="1" spans="1:4">
      <c r="A49" s="56"/>
      <c r="B49" s="56"/>
      <c r="C49" s="57"/>
      <c r="D49" s="54"/>
    </row>
    <row r="50" s="4" customFormat="1" ht="30" customHeight="1" spans="1:4">
      <c r="A50" s="56"/>
      <c r="B50" s="56"/>
      <c r="C50" s="53"/>
      <c r="D50" s="54"/>
    </row>
    <row r="51" s="4" customFormat="1" ht="27.75" customHeight="1" spans="1:4">
      <c r="A51" s="56"/>
      <c r="B51" s="56"/>
      <c r="C51" s="53"/>
      <c r="D51" s="54"/>
    </row>
    <row r="52" s="4" customFormat="1" ht="26.25" customHeight="1" spans="1:7">
      <c r="A52" s="56"/>
      <c r="B52" s="56"/>
      <c r="C52" s="58"/>
      <c r="D52" s="54"/>
      <c r="E52" s="59"/>
      <c r="F52" s="56"/>
      <c r="G52" s="60"/>
    </row>
    <row r="53" s="4" customFormat="1" ht="24" customHeight="1" spans="1:6">
      <c r="A53" s="61"/>
      <c r="B53" s="56"/>
      <c r="C53" s="57"/>
      <c r="D53" s="6"/>
      <c r="E53" s="6"/>
      <c r="F53" s="6"/>
    </row>
    <row r="54" s="4" customFormat="1" ht="24" customHeight="1" spans="1:6">
      <c r="A54" s="6"/>
      <c r="B54" s="6"/>
      <c r="C54" s="6"/>
      <c r="D54" s="6"/>
      <c r="E54" s="6"/>
      <c r="F54" s="6"/>
    </row>
    <row r="55" s="4" customFormat="1" ht="24" customHeight="1" spans="1:6">
      <c r="A55" s="6"/>
      <c r="B55" s="6"/>
      <c r="C55" s="6"/>
      <c r="D55" s="6"/>
      <c r="E55" s="6"/>
      <c r="F55" s="6"/>
    </row>
    <row r="56" s="4" customFormat="1" ht="30" customHeight="1" spans="1:4">
      <c r="A56" s="6"/>
      <c r="B56" s="6"/>
      <c r="C56" s="57"/>
      <c r="D56" s="54"/>
    </row>
    <row r="57" s="4" customFormat="1" ht="30" customHeight="1" spans="1:4">
      <c r="A57" s="54"/>
      <c r="B57" s="54"/>
      <c r="C57" s="53"/>
      <c r="D57" s="54"/>
    </row>
    <row r="58" s="4" customFormat="1" ht="30.75" customHeight="1" spans="1:4">
      <c r="A58" s="54"/>
      <c r="B58" s="54"/>
      <c r="C58" s="53"/>
      <c r="D58" s="54"/>
    </row>
    <row r="59" s="4" customFormat="1" ht="15" spans="1:4">
      <c r="A59" s="54"/>
      <c r="B59" s="54"/>
      <c r="C59" s="58"/>
      <c r="D59" s="54"/>
    </row>
    <row r="60" s="4" customFormat="1" ht="15" spans="1:4">
      <c r="A60" s="54"/>
      <c r="B60" s="54"/>
      <c r="C60" s="58"/>
      <c r="D60" s="54"/>
    </row>
    <row r="61" s="4" customFormat="1" ht="25.5" customHeight="1" spans="1:4">
      <c r="A61" s="54"/>
      <c r="B61" s="54"/>
      <c r="C61" s="57"/>
      <c r="D61" s="54"/>
    </row>
    <row r="62" s="4" customFormat="1" ht="25.5" customHeight="1" spans="1:4">
      <c r="A62" s="54"/>
      <c r="B62" s="54"/>
      <c r="C62" s="57"/>
      <c r="D62" s="54"/>
    </row>
    <row r="63" s="4" customFormat="1" ht="23" customHeight="1" spans="1:4">
      <c r="A63" s="54"/>
      <c r="B63" s="54"/>
      <c r="C63" s="58"/>
      <c r="D63" s="54"/>
    </row>
    <row r="64" s="5" customFormat="1" ht="23" customHeight="1" spans="1:9">
      <c r="A64" s="62"/>
      <c r="B64" s="62"/>
      <c r="C64" s="62"/>
      <c r="D64" s="62"/>
      <c r="E64" s="62"/>
      <c r="F64" s="62"/>
      <c r="G64" s="63"/>
      <c r="H64" s="63"/>
      <c r="I64" s="63"/>
    </row>
    <row r="65" ht="41" customHeight="1" spans="1:9">
      <c r="A65" s="65"/>
      <c r="B65" s="66"/>
      <c r="C65" s="67"/>
      <c r="D65" s="66"/>
      <c r="E65" s="68"/>
      <c r="F65" s="68"/>
      <c r="G65" s="69"/>
      <c r="H65" s="69"/>
      <c r="I65" s="69"/>
    </row>
    <row r="66" ht="21" customHeight="1" spans="1:9">
      <c r="A66" s="54"/>
      <c r="B66" s="54"/>
      <c r="C66" s="67"/>
      <c r="D66" s="66"/>
      <c r="E66" s="68"/>
      <c r="F66" s="68"/>
      <c r="G66" s="22"/>
      <c r="H66" s="22"/>
      <c r="I66" s="22"/>
    </row>
    <row r="67" ht="27" customHeight="1" spans="1:9">
      <c r="A67" s="54"/>
      <c r="B67" s="54"/>
      <c r="C67" s="67"/>
      <c r="D67" s="66"/>
      <c r="E67" s="68"/>
      <c r="F67" s="68"/>
      <c r="G67" s="22"/>
      <c r="H67" s="22"/>
      <c r="I67" s="22"/>
    </row>
    <row r="68" ht="42" customHeight="1" spans="1:9">
      <c r="A68" s="54"/>
      <c r="B68" s="54"/>
      <c r="C68" s="70"/>
      <c r="D68" s="66"/>
      <c r="E68" s="68"/>
      <c r="F68" s="68"/>
      <c r="G68" s="22"/>
      <c r="H68" s="22"/>
      <c r="I68" s="22"/>
    </row>
    <row r="69" ht="29" customHeight="1" spans="1:9">
      <c r="A69" s="54"/>
      <c r="B69" s="54"/>
      <c r="C69" s="71"/>
      <c r="D69" s="66"/>
      <c r="E69" s="68"/>
      <c r="F69" s="68"/>
      <c r="G69" s="22"/>
      <c r="H69" s="22"/>
      <c r="I69" s="22"/>
    </row>
    <row r="70" ht="34" customHeight="1" spans="1:9">
      <c r="A70" s="54"/>
      <c r="B70" s="54"/>
      <c r="C70" s="71"/>
      <c r="D70" s="66"/>
      <c r="E70" s="68"/>
      <c r="F70" s="68"/>
      <c r="G70" s="22"/>
      <c r="H70" s="22"/>
      <c r="I70" s="22"/>
    </row>
    <row r="71" ht="36" customHeight="1" spans="1:9">
      <c r="A71" s="68"/>
      <c r="B71" s="68"/>
      <c r="C71" s="72"/>
      <c r="D71" s="73"/>
      <c r="E71" s="68"/>
      <c r="F71" s="68"/>
      <c r="G71" s="22"/>
      <c r="H71" s="22"/>
      <c r="I71" s="22"/>
    </row>
    <row r="72" ht="46" customHeight="1" spans="3:9">
      <c r="C72" s="67"/>
      <c r="D72" s="66"/>
      <c r="E72" s="68"/>
      <c r="F72" s="68"/>
      <c r="G72" s="22"/>
      <c r="H72" s="22"/>
      <c r="I72" s="22"/>
    </row>
    <row r="73" ht="23" customHeight="1" spans="3:9">
      <c r="C73" s="67"/>
      <c r="D73" s="66"/>
      <c r="E73" s="68"/>
      <c r="F73" s="68"/>
      <c r="G73" s="22"/>
      <c r="H73" s="22"/>
      <c r="I73" s="22"/>
    </row>
    <row r="74" ht="41" customHeight="1" spans="3:9">
      <c r="C74" s="71"/>
      <c r="D74" s="66"/>
      <c r="E74" s="68"/>
      <c r="F74" s="68"/>
      <c r="G74" s="22"/>
      <c r="H74" s="22"/>
      <c r="I74" s="22"/>
    </row>
    <row r="75" ht="32" customHeight="1" spans="3:9">
      <c r="C75" s="67"/>
      <c r="D75" s="66"/>
      <c r="E75" s="68"/>
      <c r="F75" s="68"/>
      <c r="G75" s="74"/>
      <c r="H75" s="74"/>
      <c r="I75" s="74"/>
    </row>
    <row r="76" ht="36" customHeight="1" spans="3:9">
      <c r="C76" s="71"/>
      <c r="D76" s="54"/>
      <c r="E76" s="68"/>
      <c r="F76" s="68"/>
      <c r="G76" s="63"/>
      <c r="H76" s="63"/>
      <c r="I76" s="63"/>
    </row>
    <row r="77" ht="28" customHeight="1" spans="1:9">
      <c r="A77" s="54"/>
      <c r="B77" s="54"/>
      <c r="C77" s="71"/>
      <c r="D77" s="66"/>
      <c r="E77" s="68"/>
      <c r="F77" s="68"/>
      <c r="G77" s="63"/>
      <c r="H77" s="63"/>
      <c r="I77" s="63"/>
    </row>
    <row r="78" ht="26" customHeight="1" spans="1:9">
      <c r="A78" s="4"/>
      <c r="B78" s="75"/>
      <c r="C78" s="71"/>
      <c r="D78" s="66"/>
      <c r="E78" s="68"/>
      <c r="F78" s="68"/>
      <c r="G78" s="63"/>
      <c r="H78" s="63"/>
      <c r="I78" s="63"/>
    </row>
    <row r="79" s="2" customFormat="1" ht="315" customHeight="1" spans="1:9">
      <c r="A79" s="76"/>
      <c r="B79" s="77"/>
      <c r="C79" s="78"/>
      <c r="D79" s="77"/>
      <c r="E79" s="77"/>
      <c r="F79" s="79"/>
      <c r="G79" s="80"/>
      <c r="H79" s="80"/>
      <c r="I79" s="80"/>
    </row>
    <row r="80" s="2" customFormat="1" spans="1:9">
      <c r="A80" s="81"/>
      <c r="B80" s="82"/>
      <c r="C80" s="78"/>
      <c r="D80" s="82"/>
      <c r="E80" s="82"/>
      <c r="F80" s="80"/>
      <c r="G80" s="80"/>
      <c r="H80" s="80"/>
      <c r="I80" s="80"/>
    </row>
    <row r="81" s="2" customFormat="1" spans="1:9">
      <c r="A81" s="81"/>
      <c r="B81" s="82"/>
      <c r="C81" s="78"/>
      <c r="D81" s="82"/>
      <c r="E81" s="82"/>
      <c r="F81" s="80"/>
      <c r="G81" s="80"/>
      <c r="H81" s="80"/>
      <c r="I81" s="80"/>
    </row>
    <row r="82" s="2" customFormat="1" spans="1:9">
      <c r="A82" s="81"/>
      <c r="B82" s="82"/>
      <c r="C82" s="78"/>
      <c r="D82" s="82"/>
      <c r="E82" s="82"/>
      <c r="F82" s="80"/>
      <c r="G82" s="80"/>
      <c r="H82" s="80"/>
      <c r="I82" s="80"/>
    </row>
    <row r="83" s="2" customFormat="1" spans="1:9">
      <c r="A83" s="81"/>
      <c r="B83" s="82"/>
      <c r="C83" s="78"/>
      <c r="D83" s="82"/>
      <c r="E83" s="82"/>
      <c r="F83" s="80"/>
      <c r="G83" s="80"/>
      <c r="H83" s="80"/>
      <c r="I83" s="80"/>
    </row>
    <row r="84" s="2" customFormat="1" spans="1:9">
      <c r="A84" s="81"/>
      <c r="B84" s="82"/>
      <c r="C84" s="78"/>
      <c r="D84" s="82"/>
      <c r="E84" s="82"/>
      <c r="F84" s="80"/>
      <c r="G84" s="80"/>
      <c r="H84" s="80"/>
      <c r="I84" s="80"/>
    </row>
    <row r="85" s="2" customFormat="1" spans="1:9">
      <c r="A85" s="81"/>
      <c r="B85" s="82"/>
      <c r="C85" s="78"/>
      <c r="D85" s="82"/>
      <c r="E85" s="82"/>
      <c r="F85" s="80"/>
      <c r="G85" s="80"/>
      <c r="H85" s="80"/>
      <c r="I85" s="80"/>
    </row>
    <row r="86" s="2" customFormat="1" spans="1:9">
      <c r="A86" s="81"/>
      <c r="B86" s="82"/>
      <c r="C86" s="78"/>
      <c r="D86" s="82"/>
      <c r="E86" s="82"/>
      <c r="F86" s="80"/>
      <c r="G86" s="80"/>
      <c r="H86" s="80"/>
      <c r="I86" s="80"/>
    </row>
    <row r="87" s="2" customFormat="1" spans="1:9">
      <c r="A87" s="81"/>
      <c r="B87" s="82"/>
      <c r="C87" s="78"/>
      <c r="D87" s="82"/>
      <c r="E87" s="82"/>
      <c r="F87" s="80"/>
      <c r="G87" s="80"/>
      <c r="H87" s="80"/>
      <c r="I87" s="80"/>
    </row>
    <row r="88" s="2" customFormat="1" spans="1:9">
      <c r="A88" s="81"/>
      <c r="B88" s="82"/>
      <c r="C88" s="78"/>
      <c r="D88" s="82"/>
      <c r="E88" s="82"/>
      <c r="F88" s="80"/>
      <c r="G88" s="80"/>
      <c r="H88" s="80"/>
      <c r="I88" s="80"/>
    </row>
    <row r="89" s="2" customFormat="1" spans="1:9">
      <c r="A89" s="81"/>
      <c r="B89" s="82"/>
      <c r="C89" s="78"/>
      <c r="D89" s="82"/>
      <c r="E89" s="82"/>
      <c r="F89" s="80"/>
      <c r="G89" s="80"/>
      <c r="H89" s="80"/>
      <c r="I89" s="80"/>
    </row>
    <row r="90" s="2" customFormat="1" spans="1:9">
      <c r="A90" s="76"/>
      <c r="B90" s="77"/>
      <c r="C90" s="78"/>
      <c r="D90" s="77"/>
      <c r="E90" s="77"/>
      <c r="F90" s="79"/>
      <c r="G90" s="80"/>
      <c r="H90" s="80"/>
      <c r="I90" s="80"/>
    </row>
    <row r="91" s="2" customFormat="1" spans="1:9">
      <c r="A91" s="76"/>
      <c r="B91" s="77"/>
      <c r="C91" s="78"/>
      <c r="D91" s="77"/>
      <c r="E91" s="77"/>
      <c r="F91" s="79"/>
      <c r="G91" s="80"/>
      <c r="H91" s="80"/>
      <c r="I91" s="80"/>
    </row>
    <row r="92" s="2" customFormat="1" spans="1:9">
      <c r="A92" s="76"/>
      <c r="B92" s="77"/>
      <c r="C92" s="78"/>
      <c r="D92" s="77"/>
      <c r="E92" s="77"/>
      <c r="F92" s="79"/>
      <c r="G92" s="80"/>
      <c r="H92" s="80"/>
      <c r="I92" s="80"/>
    </row>
    <row r="93" s="2" customFormat="1" spans="1:9">
      <c r="A93" s="83"/>
      <c r="B93" s="84"/>
      <c r="C93" s="85"/>
      <c r="D93" s="84"/>
      <c r="E93" s="84"/>
      <c r="F93" s="86"/>
      <c r="G93" s="86"/>
      <c r="H93" s="86"/>
      <c r="I93" s="86"/>
    </row>
    <row r="151" spans="1:9">
      <c r="A151" s="87"/>
      <c r="B151" s="88"/>
      <c r="C151" s="89"/>
      <c r="D151" s="88"/>
      <c r="E151" s="88"/>
      <c r="F151" s="90"/>
      <c r="G151" s="74"/>
      <c r="H151" s="74"/>
      <c r="I151" s="74"/>
    </row>
    <row r="152" spans="1:9">
      <c r="A152" s="91"/>
      <c r="B152" s="92"/>
      <c r="C152" s="85"/>
      <c r="D152" s="92"/>
      <c r="E152" s="92"/>
      <c r="F152" s="93"/>
      <c r="G152" s="69"/>
      <c r="H152" s="69"/>
      <c r="I152" s="69"/>
    </row>
  </sheetData>
  <mergeCells count="31">
    <mergeCell ref="A6:F6"/>
    <mergeCell ref="A7:F7"/>
    <mergeCell ref="A8:F8"/>
    <mergeCell ref="A12:F12"/>
    <mergeCell ref="A13:F13"/>
    <mergeCell ref="A49:B49"/>
    <mergeCell ref="A50:B50"/>
    <mergeCell ref="A51:B51"/>
    <mergeCell ref="A52:B52"/>
    <mergeCell ref="A53:B53"/>
    <mergeCell ref="A57:B57"/>
    <mergeCell ref="A58:B58"/>
    <mergeCell ref="A59:B59"/>
    <mergeCell ref="A60:B60"/>
    <mergeCell ref="A61:B61"/>
    <mergeCell ref="A62:B62"/>
    <mergeCell ref="A63:B63"/>
    <mergeCell ref="A64:F64"/>
    <mergeCell ref="A65:B65"/>
    <mergeCell ref="A66:B66"/>
    <mergeCell ref="A67:B67"/>
    <mergeCell ref="A68:B68"/>
    <mergeCell ref="A69:B69"/>
    <mergeCell ref="A70:B70"/>
    <mergeCell ref="A77:B77"/>
    <mergeCell ref="A79:F79"/>
    <mergeCell ref="A18:A19"/>
    <mergeCell ref="A24:A25"/>
    <mergeCell ref="A1:F5"/>
    <mergeCell ref="A90:F92"/>
    <mergeCell ref="A151:F15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JT</cp:lastModifiedBy>
  <dcterms:created xsi:type="dcterms:W3CDTF">2023-07-26T02:32:00Z</dcterms:created>
  <dcterms:modified xsi:type="dcterms:W3CDTF">2025-01-09T05:36:42Z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8C39B5E807B0422788E8D5234F0B879F_13</vt:lpwstr>
  </property>
  <property fmtid="{D5CDD505-2E9C-101B-9397-08002B2CF9AE}" pid="3" name="KSOProductBuildVer">
    <vt:lpwstr>2052-11.1.0.12173</vt:lpwstr>
  </property>
</Properties>
</file>